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C:\Users\csavary\Documents\Christian\Appel à Projet MECA2018\Indicateurs\Indicateurs M&amp;C-csavary-2022\"/>
    </mc:Choice>
  </mc:AlternateContent>
  <xr:revisionPtr revIDLastSave="0" documentId="8_{6CFCD1FC-CFF1-4746-853F-92A17534AC38}" xr6:coauthVersionLast="47" xr6:coauthVersionMax="47" xr10:uidLastSave="{00000000-0000-0000-0000-000000000000}"/>
  <bookViews>
    <workbookView xWindow="-108" yWindow="-108" windowWidth="23256" windowHeight="12576" firstSheet="2" activeTab="3" xr2:uid="{00000000-000D-0000-FFFF-FFFF00000000}"/>
  </bookViews>
  <sheets>
    <sheet name="Préambule" sheetId="45" r:id="rId1"/>
    <sheet name="Tracteur 60-130 ch" sheetId="46" r:id="rId2"/>
    <sheet name="Tracteur 130-320 ch" sheetId="47" r:id="rId3"/>
    <sheet name="Bineuse salade" sheetId="31" r:id="rId4"/>
    <sheet name="Bineuse poireau rotative" sheetId="32" r:id="rId5"/>
    <sheet name="Bineuse poireau interrang" sheetId="33" r:id="rId6"/>
    <sheet name="Bineuse angulaire" sheetId="34" r:id="rId7"/>
  </sheets>
  <definedNames>
    <definedName name="_xlnm.Print_Area" localSheetId="6">'Bineuse angulaire'!$A$1:$K$124</definedName>
    <definedName name="_xlnm.Print_Area" localSheetId="5">'Bineuse poireau interrang'!$A$1:$K$124</definedName>
    <definedName name="_xlnm.Print_Area" localSheetId="4">'Bineuse poireau rotative'!$A$1:$K$124</definedName>
    <definedName name="_xlnm.Print_Area" localSheetId="3">'Bineuse salade'!$A$1:$K$124</definedName>
    <definedName name="_xlnm.Print_Area" localSheetId="0">Préambule!$A$1:$J$73</definedName>
    <definedName name="_xlnm.Print_Area" localSheetId="2">'Tracteur 130-320 ch'!$A$1:$L$65</definedName>
    <definedName name="_xlnm.Print_Area" localSheetId="1">'Tracteur 60-130 ch'!$A$1:$L$69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01" i="34" l="1"/>
  <c r="I85" i="34"/>
  <c r="I68" i="34"/>
  <c r="I101" i="33"/>
  <c r="I85" i="33"/>
  <c r="I68" i="33"/>
  <c r="I101" i="32"/>
  <c r="I85" i="32"/>
  <c r="I68" i="32"/>
  <c r="I101" i="31"/>
  <c r="I85" i="31"/>
  <c r="I68" i="31"/>
  <c r="C61" i="47"/>
  <c r="C60" i="47"/>
  <c r="C59" i="47"/>
  <c r="J47" i="47"/>
  <c r="J49" i="47" s="1"/>
  <c r="J53" i="47" s="1"/>
  <c r="J28" i="47"/>
  <c r="I28" i="47"/>
  <c r="H28" i="47"/>
  <c r="J27" i="47"/>
  <c r="I27" i="47"/>
  <c r="H27" i="47"/>
  <c r="J26" i="47"/>
  <c r="I26" i="47"/>
  <c r="H26" i="47"/>
  <c r="J25" i="47"/>
  <c r="I25" i="47"/>
  <c r="H25" i="47"/>
  <c r="J24" i="47"/>
  <c r="I24" i="47"/>
  <c r="H24" i="47"/>
  <c r="J23" i="47"/>
  <c r="I23" i="47"/>
  <c r="H23" i="47"/>
  <c r="J17" i="47"/>
  <c r="I17" i="47"/>
  <c r="H17" i="47"/>
  <c r="J16" i="47"/>
  <c r="I16" i="47"/>
  <c r="H16" i="47"/>
  <c r="J15" i="47"/>
  <c r="I15" i="47"/>
  <c r="H15" i="47"/>
  <c r="J14" i="47"/>
  <c r="I14" i="47"/>
  <c r="H14" i="47"/>
  <c r="C65" i="46"/>
  <c r="C64" i="46"/>
  <c r="C63" i="46"/>
  <c r="J53" i="46"/>
  <c r="J57" i="46" s="1"/>
  <c r="J51" i="46"/>
  <c r="J35" i="46"/>
  <c r="I35" i="46"/>
  <c r="H35" i="46"/>
  <c r="J34" i="46"/>
  <c r="I34" i="46"/>
  <c r="H34" i="46"/>
  <c r="J33" i="46"/>
  <c r="I33" i="46"/>
  <c r="H33" i="46"/>
  <c r="J32" i="46"/>
  <c r="I32" i="46"/>
  <c r="H32" i="46"/>
  <c r="J25" i="46"/>
  <c r="I25" i="46"/>
  <c r="H25" i="46"/>
  <c r="J24" i="46"/>
  <c r="I24" i="46"/>
  <c r="H24" i="46"/>
  <c r="J23" i="46"/>
  <c r="I23" i="46"/>
  <c r="H23" i="46"/>
  <c r="J17" i="46"/>
  <c r="I17" i="46"/>
  <c r="H17" i="46"/>
  <c r="J16" i="46"/>
  <c r="I16" i="46"/>
  <c r="H16" i="46"/>
  <c r="J15" i="46"/>
  <c r="I15" i="46"/>
  <c r="H15" i="46"/>
  <c r="J14" i="46"/>
  <c r="I14" i="46"/>
  <c r="H14" i="46"/>
  <c r="J13" i="46"/>
  <c r="I13" i="46"/>
  <c r="H13" i="46"/>
  <c r="D61" i="47" l="1"/>
  <c r="I61" i="47" s="1"/>
  <c r="D59" i="47"/>
  <c r="I59" i="47" s="1"/>
  <c r="D60" i="47"/>
  <c r="I60" i="47" s="1"/>
  <c r="D64" i="46"/>
  <c r="I64" i="46" s="1"/>
  <c r="D63" i="46"/>
  <c r="I63" i="46" s="1"/>
  <c r="D65" i="46"/>
  <c r="I65" i="46" s="1"/>
  <c r="E115" i="31" l="1"/>
  <c r="F119" i="34" l="1"/>
  <c r="D119" i="34"/>
  <c r="G117" i="34"/>
  <c r="C117" i="34"/>
  <c r="G115" i="34"/>
  <c r="F115" i="34"/>
  <c r="E115" i="34"/>
  <c r="I95" i="34"/>
  <c r="I97" i="34" s="1"/>
  <c r="I79" i="34"/>
  <c r="I81" i="34" s="1"/>
  <c r="I62" i="34"/>
  <c r="I64" i="34" s="1"/>
  <c r="D115" i="34" s="1"/>
  <c r="A52" i="34"/>
  <c r="D113" i="34" s="1"/>
  <c r="A52" i="33"/>
  <c r="H115" i="34" l="1"/>
  <c r="G119" i="34" s="1"/>
  <c r="I62" i="33"/>
  <c r="I64" i="33" s="1"/>
  <c r="D115" i="33" s="1"/>
  <c r="F119" i="33"/>
  <c r="D119" i="33"/>
  <c r="G117" i="33"/>
  <c r="C117" i="33"/>
  <c r="G115" i="33"/>
  <c r="F115" i="33"/>
  <c r="E115" i="33"/>
  <c r="I95" i="33"/>
  <c r="I97" i="33" s="1"/>
  <c r="I79" i="33"/>
  <c r="I81" i="33" s="1"/>
  <c r="D113" i="33"/>
  <c r="I117" i="34" l="1"/>
  <c r="D117" i="34"/>
  <c r="H115" i="33"/>
  <c r="G119" i="33" s="1"/>
  <c r="I117" i="33" l="1"/>
  <c r="D117" i="33"/>
  <c r="F119" i="32"/>
  <c r="D119" i="32"/>
  <c r="G117" i="32"/>
  <c r="C117" i="32"/>
  <c r="G115" i="32"/>
  <c r="F115" i="32"/>
  <c r="E115" i="32"/>
  <c r="I95" i="32"/>
  <c r="I97" i="32" s="1"/>
  <c r="I79" i="32"/>
  <c r="I81" i="32" s="1"/>
  <c r="I62" i="32"/>
  <c r="I64" i="32" s="1"/>
  <c r="D115" i="32" s="1"/>
  <c r="A52" i="32"/>
  <c r="D113" i="32" s="1"/>
  <c r="G115" i="31"/>
  <c r="H115" i="32" l="1"/>
  <c r="G119" i="32" s="1"/>
  <c r="D117" i="32" l="1"/>
  <c r="I117" i="32"/>
  <c r="F119" i="31"/>
  <c r="D119" i="31"/>
  <c r="G117" i="31"/>
  <c r="C117" i="31"/>
  <c r="F115" i="31"/>
  <c r="I95" i="31"/>
  <c r="I97" i="31" s="1"/>
  <c r="I79" i="31"/>
  <c r="I81" i="31" s="1"/>
  <c r="I62" i="31"/>
  <c r="I64" i="31" s="1"/>
  <c r="A52" i="31"/>
  <c r="D113" i="31" s="1"/>
  <c r="D115" i="31" l="1"/>
  <c r="H115" i="31" s="1"/>
  <c r="D117" i="31" s="1"/>
  <c r="G119" i="31" l="1"/>
  <c r="I117" i="31"/>
</calcChain>
</file>

<file path=xl/sharedStrings.xml><?xml version="1.0" encoding="utf-8"?>
<sst xmlns="http://schemas.openxmlformats.org/spreadsheetml/2006/main" count="633" uniqueCount="190">
  <si>
    <t>GNR</t>
  </si>
  <si>
    <t>Tracteur</t>
  </si>
  <si>
    <t>Prix de revient "matériel seul"</t>
  </si>
  <si>
    <t>€/an</t>
  </si>
  <si>
    <t>ans</t>
  </si>
  <si>
    <t>€/ha</t>
  </si>
  <si>
    <t>€/h</t>
  </si>
  <si>
    <t>ha/h</t>
  </si>
  <si>
    <t>Prix GNR</t>
  </si>
  <si>
    <t>l/ha</t>
  </si>
  <si>
    <t>Tracteur + MO</t>
  </si>
  <si>
    <t>m</t>
  </si>
  <si>
    <t>€ HT</t>
  </si>
  <si>
    <t>€/h HT</t>
  </si>
  <si>
    <t>*Performance moyenne et consommation: variable selon conditions de chantier, parcellaire, déplacements...</t>
  </si>
  <si>
    <t>Chantier complet</t>
  </si>
  <si>
    <t>100 à 120 ch</t>
  </si>
  <si>
    <t>Préciser</t>
  </si>
  <si>
    <t>Optimisé</t>
  </si>
  <si>
    <t>Moyen</t>
  </si>
  <si>
    <t>Tracteur, GNR et main d'œuvre compris</t>
  </si>
  <si>
    <t>Consommation GNR</t>
  </si>
  <si>
    <r>
      <t>1) L</t>
    </r>
    <r>
      <rPr>
        <b/>
        <sz val="11"/>
        <color theme="1"/>
        <rFont val="Verdana"/>
        <family val="2"/>
      </rPr>
      <t>argeur retenue en m</t>
    </r>
    <r>
      <rPr>
        <sz val="11"/>
        <color theme="1"/>
        <rFont val="Verdana"/>
        <family val="2"/>
      </rPr>
      <t>: (3,5 correspond à 3m50)</t>
    </r>
  </si>
  <si>
    <r>
      <t>2) S</t>
    </r>
    <r>
      <rPr>
        <b/>
        <sz val="11"/>
        <color theme="1"/>
        <rFont val="Verdana"/>
        <family val="2"/>
      </rPr>
      <t>urface</t>
    </r>
    <r>
      <rPr>
        <sz val="11"/>
        <color theme="1"/>
        <rFont val="Verdana"/>
        <family val="2"/>
      </rPr>
      <t xml:space="preserve"> moyenne annuelle de </t>
    </r>
    <r>
      <rPr>
        <b/>
        <sz val="11"/>
        <color theme="1"/>
        <rFont val="Verdana"/>
        <family val="2"/>
      </rPr>
      <t>travail</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</si>
  <si>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t>
    </r>
    <r>
      <rPr>
        <i/>
        <sz val="11"/>
        <color theme="1"/>
        <rFont val="Verdana"/>
        <family val="2"/>
      </rPr>
      <t xml:space="preserve"> 5, 7 , 8, 10 ou 12 ans (amortissement technique)</t>
    </r>
  </si>
  <si>
    <r>
      <t xml:space="preserve">5) </t>
    </r>
    <r>
      <rPr>
        <b/>
        <sz val="11"/>
        <color theme="1"/>
        <rFont val="Verdana"/>
        <family val="2"/>
      </rPr>
      <t xml:space="preserve">Charges fixes annuelles </t>
    </r>
    <r>
      <rPr>
        <sz val="11"/>
        <color theme="1"/>
        <rFont val="Verdana"/>
        <family val="2"/>
      </rPr>
      <t xml:space="preserve">: </t>
    </r>
    <r>
      <rPr>
        <i/>
        <sz val="11"/>
        <color theme="1"/>
        <rFont val="Verdana"/>
        <family val="2"/>
      </rPr>
      <t>Amortissement, frais financiers, frais de logement</t>
    </r>
  </si>
  <si>
    <r>
      <t xml:space="preserve">6) </t>
    </r>
    <r>
      <rPr>
        <b/>
        <sz val="11"/>
        <color theme="1"/>
        <rFont val="Verdana"/>
        <family val="2"/>
      </rPr>
      <t xml:space="preserve">Charges fixes à l'hectare </t>
    </r>
    <r>
      <rPr>
        <sz val="11"/>
        <color theme="1"/>
        <rFont val="Verdana"/>
        <family val="2"/>
      </rPr>
      <t xml:space="preserve">: </t>
    </r>
  </si>
  <si>
    <r>
      <t>7)</t>
    </r>
    <r>
      <rPr>
        <b/>
        <sz val="11"/>
        <color theme="1"/>
        <rFont val="Verdana"/>
        <family val="2"/>
      </rPr>
      <t xml:space="preserve"> Entretien moyen</t>
    </r>
    <r>
      <rPr>
        <sz val="11"/>
        <color theme="1"/>
        <rFont val="Verdana"/>
        <family val="2"/>
      </rPr>
      <t xml:space="preserve"> </t>
    </r>
  </si>
  <si>
    <r>
      <t xml:space="preserve">3) </t>
    </r>
    <r>
      <rPr>
        <b/>
        <sz val="11"/>
        <color theme="1"/>
        <rFont val="Verdana"/>
        <family val="2"/>
      </rPr>
      <t>Valeur achat</t>
    </r>
  </si>
  <si>
    <t>Prix de revient</t>
  </si>
  <si>
    <t>ha</t>
  </si>
  <si>
    <t>Valeur à neuf</t>
  </si>
  <si>
    <r>
      <t xml:space="preserve">Matériel </t>
    </r>
    <r>
      <rPr>
        <sz val="8"/>
        <color theme="1"/>
        <rFont val="Verdana"/>
        <family val="2"/>
      </rPr>
      <t>(1)</t>
    </r>
  </si>
  <si>
    <r>
      <rPr>
        <b/>
        <sz val="12"/>
        <rFont val="Verdana"/>
        <family val="2"/>
      </rPr>
      <t>Référence CUMA</t>
    </r>
    <r>
      <rPr>
        <sz val="10"/>
        <rFont val="Verdana"/>
        <family val="2"/>
      </rPr>
      <t>(2)</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</si>
  <si>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</si>
  <si>
    <r>
      <t xml:space="preserve">5) </t>
    </r>
    <r>
      <rPr>
        <b/>
        <sz val="11"/>
        <color theme="1"/>
        <rFont val="Verdana"/>
        <family val="2"/>
      </rPr>
      <t>Charges fixes annuelles</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</si>
  <si>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
    </r>
  </si>
  <si>
    <r>
      <t xml:space="preserve">5) </t>
    </r>
    <r>
      <rPr>
        <b/>
        <sz val="11"/>
        <color theme="1"/>
        <rFont val="Verdana"/>
        <family val="2"/>
      </rPr>
      <t xml:space="preserve">Charges fixes annuelles </t>
    </r>
    <r>
      <rPr>
        <sz val="11"/>
        <color theme="1"/>
        <rFont val="Verdana"/>
        <family val="2"/>
      </rPr>
      <t/>
    </r>
  </si>
  <si>
    <r>
      <t>1) la consommation de</t>
    </r>
    <r>
      <rPr>
        <b/>
        <i/>
        <sz val="11"/>
        <color theme="1"/>
        <rFont val="Verdana"/>
        <family val="2"/>
      </rPr>
      <t xml:space="preserve"> GNR</t>
    </r>
  </si>
  <si>
    <r>
      <t xml:space="preserve">3) le coût de la </t>
    </r>
    <r>
      <rPr>
        <b/>
        <i/>
        <sz val="11"/>
        <color theme="1"/>
        <rFont val="Verdana"/>
        <family val="2"/>
      </rPr>
      <t>main d'œuvre</t>
    </r>
    <r>
      <rPr>
        <i/>
        <sz val="11"/>
        <color theme="1"/>
        <rFont val="Verdana"/>
        <family val="2"/>
      </rPr>
      <t xml:space="preserve"> (17 à 25 €/h)</t>
    </r>
  </si>
  <si>
    <r>
      <t xml:space="preserve">4) le </t>
    </r>
    <r>
      <rPr>
        <b/>
        <i/>
        <sz val="11"/>
        <color theme="1"/>
        <rFont val="Verdana"/>
        <family val="2"/>
      </rPr>
      <t>débit</t>
    </r>
    <r>
      <rPr>
        <i/>
        <sz val="11"/>
        <color theme="1"/>
        <rFont val="Verdana"/>
        <family val="2"/>
      </rPr>
      <t xml:space="preserve"> moyen du</t>
    </r>
    <r>
      <rPr>
        <b/>
        <i/>
        <sz val="11"/>
        <color theme="1"/>
        <rFont val="Verdana"/>
        <family val="2"/>
      </rPr>
      <t xml:space="preserve"> chantier</t>
    </r>
    <r>
      <rPr>
        <i/>
        <sz val="11"/>
        <color theme="1"/>
        <rFont val="Verdana"/>
        <family val="2"/>
      </rPr>
      <t xml:space="preserve"> (ha/h)</t>
    </r>
  </si>
  <si>
    <r>
      <t xml:space="preserve">6) </t>
    </r>
    <r>
      <rPr>
        <b/>
        <sz val="11"/>
        <color theme="1"/>
        <rFont val="Verdana"/>
        <family val="2"/>
      </rPr>
      <t xml:space="preserve">Charges fixes à l'hectare </t>
    </r>
  </si>
  <si>
    <t xml:space="preserve"> +</t>
  </si>
  <si>
    <t xml:space="preserve">et </t>
  </si>
  <si>
    <t>En remplissant les cases "jaune", il est possible de calculer le prix de revient d'un matériel ou d'une combinaison de matériels. Reste ensuite à comparer aux références indiquées çi-dessus!</t>
  </si>
  <si>
    <t>Minimum</t>
  </si>
  <si>
    <t>Idéal</t>
  </si>
  <si>
    <t xml:space="preserve">Les autres outils de calcul: </t>
  </si>
  <si>
    <t>http://www.cumacalc.fr/</t>
  </si>
  <si>
    <t>Indicateurs</t>
  </si>
  <si>
    <t>"Matériel et Chantier"</t>
  </si>
  <si>
    <t xml:space="preserve">Activité ( ha/an) </t>
  </si>
  <si>
    <t>Débit  (ha/h)*</t>
  </si>
  <si>
    <t>Variable selon vitesse travail</t>
  </si>
  <si>
    <t>Défavorable</t>
  </si>
  <si>
    <t>Autre matériel ou option 1</t>
  </si>
  <si>
    <t>Autre matériel ou option 2</t>
  </si>
  <si>
    <t>Votre simulation "Coût du chantier"</t>
  </si>
  <si>
    <r>
      <t>7)</t>
    </r>
    <r>
      <rPr>
        <b/>
        <sz val="11"/>
        <color theme="1"/>
        <rFont val="Verdana"/>
        <family val="2"/>
      </rPr>
      <t xml:space="preserve"> Entretien moyen</t>
    </r>
    <r>
      <rPr>
        <sz val="11"/>
        <color theme="1"/>
        <rFont val="Verdana"/>
        <family val="2"/>
      </rPr>
      <t xml:space="preserve"> : 1</t>
    </r>
    <r>
      <rPr>
        <i/>
        <sz val="11"/>
        <color theme="1"/>
        <rFont val="Verdana"/>
        <family val="2"/>
      </rPr>
      <t xml:space="preserve"> à 1,5 €/ha selon sol et vitesse</t>
    </r>
  </si>
  <si>
    <t>4 rangs</t>
  </si>
  <si>
    <t>Votre simulation "Prix de revient bineuse"</t>
  </si>
  <si>
    <r>
      <t xml:space="preserve">Référence CUMA et ETA </t>
    </r>
    <r>
      <rPr>
        <sz val="11"/>
        <color rgb="FF0070C0"/>
        <rFont val="Verdana"/>
        <family val="2"/>
      </rPr>
      <t>(3)</t>
    </r>
  </si>
  <si>
    <r>
      <t xml:space="preserve">Prix indicatif chantier (€/ha)  </t>
    </r>
    <r>
      <rPr>
        <sz val="10"/>
        <color rgb="FF0033CC"/>
        <rFont val="Verdana"/>
        <family val="2"/>
      </rPr>
      <t>bineuse simple, hors options</t>
    </r>
  </si>
  <si>
    <t>Variable selon conditions de chantier (vitesse avancement)</t>
  </si>
  <si>
    <t xml:space="preserve"> 6 l/ha</t>
  </si>
  <si>
    <t xml:space="preserve"> 10 l/ha</t>
  </si>
  <si>
    <t>90 à 120 Ch</t>
  </si>
  <si>
    <t>9 rangs</t>
  </si>
  <si>
    <t>60 à 70 Ch</t>
  </si>
  <si>
    <t xml:space="preserve"> 5 l/ha</t>
  </si>
  <si>
    <r>
      <rPr>
        <b/>
        <u/>
        <sz val="11"/>
        <color theme="1"/>
        <rFont val="Verdana"/>
        <family val="2"/>
      </rPr>
      <t>Tendance:</t>
    </r>
    <r>
      <rPr>
        <sz val="11"/>
        <color theme="1"/>
        <rFont val="Verdana"/>
        <family val="2"/>
      </rPr>
      <t xml:space="preserve"> Cet achat est en réflexion sur les exploitations. La technicité de l'outil, tant dans son utilisation que dans la préparation des planches et plantations en amont du binage demande toutefois une vraie réflexion avant investissement. 
De plus, un complément interrang est nécessaire. (voir fiche bineuse interrang poireau)</t>
    </r>
  </si>
  <si>
    <r>
      <rPr>
        <b/>
        <u/>
        <sz val="11"/>
        <color theme="1"/>
        <rFont val="Verdana"/>
        <family val="2"/>
      </rPr>
      <t>Utilisation:</t>
    </r>
    <r>
      <rPr>
        <sz val="11"/>
        <color theme="1"/>
        <rFont val="Verdana"/>
        <family val="2"/>
      </rPr>
      <t xml:space="preserve"> La bineuse angulaire AVR permet le binage en inter-buttes des cultures (carotte, pomme de terre…). Un jeu de couteaux permet le sarclage des flancs de buttes puis des blocs buttoirs refaçonnent les buttes. Le réglage des éléments doit être parfaitement adapté et les conditions ni trop sèches ni trop humides pour un travail optimal. La bineuse ne permet pas un travail sur le rang de culture.</t>
    </r>
  </si>
  <si>
    <r>
      <rPr>
        <b/>
        <u/>
        <sz val="11"/>
        <color theme="1"/>
        <rFont val="Verdana"/>
        <family val="2"/>
      </rPr>
      <t>Tendance:</t>
    </r>
    <r>
      <rPr>
        <sz val="11"/>
        <color theme="1"/>
        <rFont val="Verdana"/>
        <family val="2"/>
      </rPr>
      <t xml:space="preserve"> L'outil est bien adopté, y compris en collectif. Dans le cadre actuel, le binage est surtout visé pour gagner en performance et limiter les sarclages manuels. </t>
    </r>
  </si>
  <si>
    <t>L'objectif de ce fichier est de donner quelques indicateurs sur les matériels amenés à être davantage utilisés dans le cadre de l'évolution agroécologique des exploitations agricoles. Outre les photos pour visualiser les matériels, on trouve des indicateurs économiques (investissement, prix de revient...) et des indicateurs techniques (débit chantier, puissance tracteur, consommation...). L'ensemble de ces informations permet de simuler rapidement un prix de revient indicatif et un coût prévisionnel de chantier.</t>
  </si>
  <si>
    <r>
      <t xml:space="preserve">Le fichier est décomposé en autant d'onglets que de types de matériels. Pour chaque matériel, on trouve une page </t>
    </r>
    <r>
      <rPr>
        <b/>
        <sz val="12"/>
        <color indexed="8"/>
        <rFont val="Calibri"/>
        <family val="2"/>
      </rPr>
      <t>"Indicateurs"</t>
    </r>
    <r>
      <rPr>
        <sz val="12"/>
        <color indexed="8"/>
        <rFont val="Calibri"/>
        <family val="2"/>
      </rPr>
      <t xml:space="preserve"> et une page</t>
    </r>
    <r>
      <rPr>
        <b/>
        <sz val="12"/>
        <color indexed="8"/>
        <rFont val="Calibri"/>
        <family val="2"/>
      </rPr>
      <t xml:space="preserve"> "Simulation"</t>
    </r>
  </si>
  <si>
    <r>
      <t>Les références proviennent de diverses sources:</t>
    </r>
    <r>
      <rPr>
        <sz val="14"/>
        <color indexed="8"/>
        <rFont val="Calibri"/>
        <family val="2"/>
      </rPr>
      <t xml:space="preserve"> </t>
    </r>
  </si>
  <si>
    <r>
      <t xml:space="preserve"> - les enquêtes auprès des exploitations légumières</t>
    </r>
    <r>
      <rPr>
        <b/>
        <sz val="12"/>
        <color indexed="8"/>
        <rFont val="Calibri"/>
        <family val="2"/>
      </rPr>
      <t xml:space="preserve"> (SILEBAN)</t>
    </r>
  </si>
  <si>
    <t>Pour chaque catégorie de matériel, nous indiquons 3 indicateurs techniques:</t>
  </si>
  <si>
    <r>
      <t xml:space="preserve"> - Le débit de chantier:</t>
    </r>
    <r>
      <rPr>
        <sz val="12"/>
        <color indexed="8"/>
        <rFont val="Calibri"/>
        <family val="2"/>
      </rPr>
      <t xml:space="preserve"> c'est un débit moyen indicatif qui tient compte des temps indirects (trajet, réglage…) pour un travail réalisé à proximité de l'exploitation. Le parcellaire, le trajet, les conditions de travail, le rendement... peuvent influencer favorablement ou défavorablement!</t>
    </r>
  </si>
  <si>
    <r>
      <t xml:space="preserve"> - La puissance nécessaire:  </t>
    </r>
    <r>
      <rPr>
        <sz val="12"/>
        <color indexed="8"/>
        <rFont val="Calibri"/>
        <family val="2"/>
      </rPr>
      <t>dans le colonne "Tracteur", nous indiquons le niveau de puissance nécessaire à l'utilisation de l'outil. La notion de puissance du tracteur peut être liée à la puissance du moteur, mais également au gabarit du tracteur : un outil porté, lourd demande un relevage puissant et un tracteur suffisamment lourd sans exiger beaucoup  de puissance)</t>
    </r>
  </si>
  <si>
    <r>
      <t xml:space="preserve"> - La consommation de GNR: </t>
    </r>
    <r>
      <rPr>
        <sz val="12"/>
        <color indexed="8"/>
        <rFont val="Calibri"/>
        <family val="2"/>
      </rPr>
      <t xml:space="preserve"> nous exploitons les différents suivis de consommations réalisés dans les différents réseaux et en relais avec les premiers utilisateurs de certaines machines.</t>
    </r>
  </si>
  <si>
    <t>La méthode de calcul APCA: Prix de revient "matériel seul"</t>
  </si>
  <si>
    <t>Calcul des charges fixes annuelles</t>
  </si>
  <si>
    <t>Calcul des charges variables annuelles</t>
  </si>
  <si>
    <r>
      <t>Ce sont les frais liés à la</t>
    </r>
    <r>
      <rPr>
        <b/>
        <sz val="12"/>
        <rFont val="Calibri"/>
        <family val="2"/>
      </rPr>
      <t xml:space="preserve"> réparation </t>
    </r>
    <r>
      <rPr>
        <sz val="12"/>
        <rFont val="Calibri"/>
        <family val="2"/>
      </rPr>
      <t>et l'</t>
    </r>
    <r>
      <rPr>
        <b/>
        <sz val="12"/>
        <rFont val="Calibri"/>
        <family val="2"/>
      </rPr>
      <t>entretien</t>
    </r>
    <r>
      <rPr>
        <sz val="12"/>
        <rFont val="Calibri"/>
        <family val="2"/>
      </rPr>
      <t xml:space="preserve"> des matériels, auxquels s'ajoutent les frais de </t>
    </r>
    <r>
      <rPr>
        <b/>
        <sz val="12"/>
        <rFont val="Calibri"/>
        <family val="2"/>
      </rPr>
      <t>vidanges</t>
    </r>
    <r>
      <rPr>
        <sz val="12"/>
        <rFont val="Calibri"/>
        <family val="2"/>
      </rPr>
      <t xml:space="preserve"> et les frais de remplacement des </t>
    </r>
    <r>
      <rPr>
        <b/>
        <sz val="12"/>
        <rFont val="Calibri"/>
        <family val="2"/>
      </rPr>
      <t>pneumatiques</t>
    </r>
    <r>
      <rPr>
        <sz val="12"/>
        <rFont val="Calibri"/>
        <family val="2"/>
      </rPr>
      <t>. Ces frais sont proportionnels à l'utilisation du matériels et généralement exprimés de façon unitaire (€/h, €/ha, €/balle...). La valeur à retenir est indiquée sur la page "simulation" (Entretien moyen).</t>
    </r>
  </si>
  <si>
    <t>Prix de revient unitaire du matériel</t>
  </si>
  <si>
    <r>
      <t xml:space="preserve">Le prix de revient unitaire (€/h, €/ha, €/balle…) est lié à l'utilisation annuelle du matériel. Nous indiquons le </t>
    </r>
    <r>
      <rPr>
        <b/>
        <sz val="12"/>
        <color indexed="8"/>
        <rFont val="Calibri"/>
        <family val="2"/>
      </rPr>
      <t>niveau minimum conseillé</t>
    </r>
    <r>
      <rPr>
        <sz val="12"/>
        <color indexed="8"/>
        <rFont val="Calibri"/>
        <family val="2"/>
      </rPr>
      <t xml:space="preserve"> et le </t>
    </r>
    <r>
      <rPr>
        <b/>
        <sz val="12"/>
        <color indexed="8"/>
        <rFont val="Calibri"/>
        <family val="2"/>
      </rPr>
      <t>niveau idéal</t>
    </r>
    <r>
      <rPr>
        <sz val="12"/>
        <color indexed="8"/>
        <rFont val="Calibri"/>
        <family val="2"/>
      </rPr>
      <t xml:space="preserve"> (référence nationale). Le niveau minimal permet d'investir mais génère un prix de revient plus élevé. Si le niveau minimal n'est pas atteint, il sera compliqué de rentabiliser le matériel (Nécessité de s'orienter vers une autre formule d'équipement (copropriété, CUMA, délégation...). Le niveau idéal permet d'obtenir un prix de revient compétitif mais n'est pas toujours atteignable du fait de conditions climatiques défavorables certaines années ou du fait de jours disponibles moins favorables dans certaines régions.</t>
    </r>
  </si>
  <si>
    <r>
      <t>Au final,</t>
    </r>
    <r>
      <rPr>
        <b/>
        <sz val="12"/>
        <color indexed="8"/>
        <rFont val="Calibri"/>
        <family val="2"/>
      </rPr>
      <t xml:space="preserve"> 3 fourchettes de prix de revient </t>
    </r>
    <r>
      <rPr>
        <sz val="12"/>
        <color indexed="8"/>
        <rFont val="Calibri"/>
        <family val="2"/>
      </rPr>
      <t>sont indiquées:</t>
    </r>
    <r>
      <rPr>
        <b/>
        <sz val="12"/>
        <color indexed="8"/>
        <rFont val="Calibri"/>
        <family val="2"/>
      </rPr>
      <t xml:space="preserve"> Favorable - Moyen - Défavorable</t>
    </r>
  </si>
  <si>
    <t>Les références CUMA (Coopératives d'utilisation de matériels agricoles)</t>
  </si>
  <si>
    <t>Prix indicatif "Chantier"</t>
  </si>
  <si>
    <t>Les références  ETA (Entreprises de travaux agricoles)</t>
  </si>
  <si>
    <t>Simulation prix de revient matériel et coût de chantier</t>
  </si>
  <si>
    <t>En remplissant les cases "jaune", il est possible de calculer le prix de revient d'un matériel ou d'une combinaison de matériels ou d'options. En ajoutant le débit du chantier et les coûts de la traction et de la main-d'œuvre, on obtient rapidement le coût du chantier complet avec ou sans les matériels et équipement optionnels.  Reste ensuite à comparer aux références indiquées sur la partie "Indicateurs".</t>
  </si>
  <si>
    <t>Remarques sur les durées d'amortissement technique</t>
  </si>
  <si>
    <r>
      <rPr>
        <b/>
        <sz val="12"/>
        <rFont val="Calibri"/>
        <family val="2"/>
      </rPr>
      <t>5 ans</t>
    </r>
    <r>
      <rPr>
        <sz val="12"/>
        <rFont val="Calibri"/>
        <family val="2"/>
      </rPr>
      <t xml:space="preserve"> : Amortissement court --&gt; matériel neuf utilisé très intensivement, matériel occasion</t>
    </r>
  </si>
  <si>
    <r>
      <rPr>
        <b/>
        <sz val="12"/>
        <rFont val="Calibri"/>
        <family val="2"/>
      </rPr>
      <t>7 et 8 ans</t>
    </r>
    <r>
      <rPr>
        <sz val="12"/>
        <rFont val="Calibri"/>
        <family val="2"/>
      </rPr>
      <t xml:space="preserve"> : Utilisation assez forte (Volume activité "Idéal" dans tableau des matériels)</t>
    </r>
  </si>
  <si>
    <r>
      <rPr>
        <b/>
        <sz val="12"/>
        <rFont val="Calibri"/>
        <family val="2"/>
      </rPr>
      <t>8 et 10 ans</t>
    </r>
    <r>
      <rPr>
        <sz val="12"/>
        <rFont val="Calibri"/>
        <family val="2"/>
      </rPr>
      <t xml:space="preserve"> : Utilisation moyenne (intermédiaire entre "Idéal et minimum")</t>
    </r>
  </si>
  <si>
    <t>NB: Les références sont indicatives et susceptible d'évoluer  dans le temps, selon les conditions d'utilisation, selon les spécificités locales…</t>
  </si>
  <si>
    <t>Agroéquipement et agroécologie</t>
  </si>
  <si>
    <t>Protection</t>
  </si>
  <si>
    <t>aap775</t>
  </si>
  <si>
    <t>Indicateurs "Coût matériel et chantier"</t>
  </si>
  <si>
    <t>Tracteur " 4 roues motrices" de  130 à 320 ch*</t>
  </si>
  <si>
    <r>
      <t xml:space="preserve"> 1) Tracteur "60/100 ch" : </t>
    </r>
    <r>
      <rPr>
        <sz val="12"/>
        <color theme="1"/>
        <rFont val="Calibri"/>
        <family val="2"/>
        <scheme val="minor"/>
      </rPr>
      <t>boite de vitesse mécanique, inverseur, cabine ou arceau, relevage mécanique</t>
    </r>
  </si>
  <si>
    <t>Puissance en ch</t>
  </si>
  <si>
    <t>Valeur à neuf*</t>
  </si>
  <si>
    <t>Coût horaire selon h/an</t>
  </si>
  <si>
    <t>dont entretien</t>
  </si>
  <si>
    <t>Consommation GNR l/h</t>
  </si>
  <si>
    <t>Petits travaux</t>
  </si>
  <si>
    <t>Travaux moyens</t>
  </si>
  <si>
    <t>Gros travaux</t>
  </si>
  <si>
    <r>
      <t xml:space="preserve"> 2) Tracteurs "80/100 ch" : </t>
    </r>
    <r>
      <rPr>
        <sz val="12"/>
        <color theme="1"/>
        <rFont val="Calibri"/>
        <family val="2"/>
        <scheme val="minor"/>
      </rPr>
      <t>boite semi powershift, inverseur sous charge, cabine climatisée, relevage électronique</t>
    </r>
  </si>
  <si>
    <t>Référence CUMA (€/h)</t>
  </si>
  <si>
    <t xml:space="preserve"> "110 à 149 ch" </t>
  </si>
  <si>
    <t>Votre simulation</t>
  </si>
  <si>
    <t>Cases à renseigner</t>
  </si>
  <si>
    <t>Prix du GNR</t>
  </si>
  <si>
    <r>
      <t>1) P</t>
    </r>
    <r>
      <rPr>
        <b/>
        <sz val="11"/>
        <color theme="1"/>
        <rFont val="Calibri"/>
        <family val="2"/>
        <scheme val="minor"/>
      </rPr>
      <t>uissance retenue</t>
    </r>
  </si>
  <si>
    <t>ch</t>
  </si>
  <si>
    <r>
      <t xml:space="preserve">2) </t>
    </r>
    <r>
      <rPr>
        <b/>
        <sz val="11"/>
        <color theme="1"/>
        <rFont val="Calibri"/>
        <family val="2"/>
        <scheme val="minor"/>
      </rPr>
      <t>Utilisation annuelle</t>
    </r>
  </si>
  <si>
    <t>heures</t>
  </si>
  <si>
    <r>
      <t xml:space="preserve">3) </t>
    </r>
    <r>
      <rPr>
        <b/>
        <sz val="11"/>
        <color theme="1"/>
        <rFont val="Calibri"/>
        <family val="2"/>
        <scheme val="minor"/>
      </rPr>
      <t>Valeur achat HT</t>
    </r>
  </si>
  <si>
    <t>€</t>
  </si>
  <si>
    <r>
      <t xml:space="preserve">4) </t>
    </r>
    <r>
      <rPr>
        <b/>
        <sz val="11"/>
        <color theme="1"/>
        <rFont val="Calibri"/>
        <family val="2"/>
        <scheme val="minor"/>
      </rPr>
      <t>Durée d'utilisation prév</t>
    </r>
    <r>
      <rPr>
        <sz val="11"/>
        <color theme="1"/>
        <rFont val="Calibri"/>
        <family val="2"/>
        <scheme val="minor"/>
      </rPr>
      <t xml:space="preserve">ue : </t>
    </r>
    <r>
      <rPr>
        <i/>
        <sz val="11"/>
        <color theme="1"/>
        <rFont val="Calibri"/>
        <family val="2"/>
        <scheme val="minor"/>
      </rPr>
      <t>5, 7 , 8, 10, 12 ou 14 ans (pour les tracteur d'occasion, utiliser 5 ou 7 ans)</t>
    </r>
  </si>
  <si>
    <r>
      <t>5) C</t>
    </r>
    <r>
      <rPr>
        <b/>
        <sz val="11"/>
        <color theme="1"/>
        <rFont val="Calibri"/>
        <family val="2"/>
        <scheme val="minor"/>
      </rPr>
      <t xml:space="preserve">harges fixes annuelles </t>
    </r>
    <r>
      <rPr>
        <b/>
        <i/>
        <sz val="11"/>
        <color theme="1"/>
        <rFont val="Calibri"/>
        <family val="2"/>
        <scheme val="minor"/>
      </rPr>
      <t>(</t>
    </r>
    <r>
      <rPr>
        <i/>
        <sz val="11"/>
        <color theme="1"/>
        <rFont val="Calibri"/>
        <family val="2"/>
        <scheme val="minor"/>
      </rPr>
      <t>Amortissement, frais financiers, assurance, logement)</t>
    </r>
  </si>
  <si>
    <r>
      <t xml:space="preserve">6) </t>
    </r>
    <r>
      <rPr>
        <b/>
        <sz val="11"/>
        <color theme="1"/>
        <rFont val="Calibri"/>
        <family val="2"/>
        <scheme val="minor"/>
      </rPr>
      <t xml:space="preserve">Charges fixes à l'heure </t>
    </r>
    <r>
      <rPr>
        <sz val="11"/>
        <color theme="1"/>
        <rFont val="Calibri"/>
        <family val="2"/>
        <scheme val="minor"/>
      </rPr>
      <t xml:space="preserve">: </t>
    </r>
  </si>
  <si>
    <r>
      <t xml:space="preserve">7) </t>
    </r>
    <r>
      <rPr>
        <b/>
        <sz val="11"/>
        <color theme="1"/>
        <rFont val="Calibri"/>
        <family val="2"/>
        <scheme val="minor"/>
      </rPr>
      <t>Entretien</t>
    </r>
    <r>
      <rPr>
        <sz val="11"/>
        <color theme="1"/>
        <rFont val="Calibri"/>
        <family val="2"/>
        <scheme val="minor"/>
      </rPr>
      <t xml:space="preserve"> </t>
    </r>
    <r>
      <rPr>
        <b/>
        <sz val="11"/>
        <color theme="1"/>
        <rFont val="Calibri"/>
        <family val="2"/>
        <scheme val="minor"/>
      </rPr>
      <t>moyen</t>
    </r>
    <r>
      <rPr>
        <sz val="11"/>
        <color theme="1"/>
        <rFont val="Calibri"/>
        <family val="2"/>
        <scheme val="minor"/>
      </rPr>
      <t xml:space="preserve"> </t>
    </r>
    <r>
      <rPr>
        <i/>
        <sz val="11"/>
        <color theme="1"/>
        <rFont val="Calibri"/>
        <family val="2"/>
        <scheme val="minor"/>
      </rPr>
      <t>(voir tableau ci-dessus)</t>
    </r>
  </si>
  <si>
    <t>Prix de revient moyen à l'heure "tracteur seul":</t>
  </si>
  <si>
    <t>Coût horaire avec GNR</t>
  </si>
  <si>
    <t>Coût horaire avec GNR et maind'œuvre</t>
  </si>
  <si>
    <t>GNR (l/h)</t>
  </si>
  <si>
    <t>Tracteur + GNR (€/h)</t>
  </si>
  <si>
    <t>Main d'œuvre (€/h)*</t>
  </si>
  <si>
    <t>Tracteur + GNR + Main d'œuvre</t>
  </si>
  <si>
    <t>*de 17 à 25 €/h selon qualification et ancienneté</t>
  </si>
  <si>
    <r>
      <t xml:space="preserve"> 1) Tracteur "130/190 ch" : boite semi powershift, inverseur sous charge, cabine climatisée, relevage électronique, pont avant suspendu, relevage AV</t>
    </r>
    <r>
      <rPr>
        <sz val="12"/>
        <color theme="1"/>
        <rFont val="Calibri"/>
        <family val="2"/>
        <scheme val="minor"/>
      </rPr>
      <t xml:space="preserve"> (Options: + 7800 € si transmission à variation continue, +3600 € si prise de force avant, + 5200 € si pneus "grand volume", + 8500 € si autoguidage) </t>
    </r>
  </si>
  <si>
    <t>Coût horaire selon h/an*</t>
  </si>
  <si>
    <t xml:space="preserve"> "150 à 179 ch"    </t>
  </si>
  <si>
    <t xml:space="preserve"> "180 à 249 ch "  </t>
  </si>
  <si>
    <t>250 ch et +</t>
  </si>
  <si>
    <r>
      <t xml:space="preserve">2) </t>
    </r>
    <r>
      <rPr>
        <b/>
        <sz val="11"/>
        <color theme="1"/>
        <rFont val="Calibri"/>
        <family val="2"/>
        <scheme val="minor"/>
      </rPr>
      <t xml:space="preserve">Utilisation annuelle </t>
    </r>
    <r>
      <rPr>
        <i/>
        <sz val="11"/>
        <color theme="1"/>
        <rFont val="Calibri"/>
        <family val="2"/>
        <scheme val="minor"/>
      </rPr>
      <t>(heures de travail)</t>
    </r>
  </si>
  <si>
    <t xml:space="preserve">christian.savary@normandie.chambagri.fr </t>
  </si>
  <si>
    <t xml:space="preserve">Les références sont fournies CUMA Normandie. Le tarif correspond à une prestation complète assurée avec tracteur et chauffeur de CUMA. Vis-à-vis du calcul indicatif proposé en investissement individuel, la CUMA doit affecté un certain nombre de charges supplémentaires liées aux déplacements (frais de personnel, de traction, de carburant...) et à ses infrastructures (Hangar, atelier, eau, électricité, assurance...). </t>
  </si>
  <si>
    <r>
      <t>7)</t>
    </r>
    <r>
      <rPr>
        <b/>
        <sz val="11"/>
        <color theme="1"/>
        <rFont val="Verdana"/>
        <family val="2"/>
      </rPr>
      <t xml:space="preserve"> Entretien moyen</t>
    </r>
    <r>
      <rPr>
        <sz val="11"/>
        <color theme="1"/>
        <rFont val="Verdana"/>
        <family val="2"/>
      </rPr>
      <t xml:space="preserve"> : pas de référence - proposition 10 à 15 €/ha</t>
    </r>
  </si>
  <si>
    <r>
      <t>7)</t>
    </r>
    <r>
      <rPr>
        <b/>
        <sz val="11"/>
        <color theme="1"/>
        <rFont val="Verdana"/>
        <family val="2"/>
      </rPr>
      <t xml:space="preserve"> Entretien moyen</t>
    </r>
    <r>
      <rPr>
        <sz val="11"/>
        <color theme="1"/>
        <rFont val="Verdana"/>
        <family val="2"/>
      </rPr>
      <t xml:space="preserve"> : 4</t>
    </r>
    <r>
      <rPr>
        <i/>
        <sz val="11"/>
        <color theme="1"/>
        <rFont val="Verdana"/>
        <family val="2"/>
      </rPr>
      <t xml:space="preserve"> à 8 €/ha selon sol et vitesse</t>
    </r>
  </si>
  <si>
    <r>
      <t>7)</t>
    </r>
    <r>
      <rPr>
        <b/>
        <sz val="11"/>
        <color theme="1"/>
        <rFont val="Verdana"/>
        <family val="2"/>
      </rPr>
      <t xml:space="preserve"> Entretien moyen</t>
    </r>
    <r>
      <rPr>
        <sz val="11"/>
        <color theme="1"/>
        <rFont val="Verdana"/>
        <family val="2"/>
      </rPr>
      <t xml:space="preserve"> : 15</t>
    </r>
    <r>
      <rPr>
        <i/>
        <sz val="11"/>
        <color theme="1"/>
        <rFont val="Verdana"/>
        <family val="2"/>
      </rPr>
      <t xml:space="preserve"> à 25 €/ha selon sol et vitesse</t>
    </r>
  </si>
  <si>
    <r>
      <rPr>
        <b/>
        <u/>
        <sz val="11"/>
        <color theme="1"/>
        <rFont val="Verdana"/>
        <family val="2"/>
      </rPr>
      <t>Agroécologie:</t>
    </r>
    <r>
      <rPr>
        <b/>
        <sz val="11"/>
        <color theme="1"/>
        <rFont val="Verdana"/>
        <family val="2"/>
      </rPr>
      <t xml:space="preserve"> </t>
    </r>
    <r>
      <rPr>
        <sz val="11"/>
        <color theme="1"/>
        <rFont val="Verdana"/>
        <family val="2"/>
      </rPr>
      <t>Le binage peut être complémentaire à la pulvérisation, en évitant, lorsque les conditions le permettent, des passages de pulvérisateur en rattrapage. 1, 2 voire 3 passages sur la même parcelle peuvent être réalisés en fonction de la météo.</t>
    </r>
  </si>
  <si>
    <r>
      <rPr>
        <b/>
        <u/>
        <sz val="11"/>
        <color theme="1"/>
        <rFont val="Verdana"/>
        <family val="2"/>
      </rPr>
      <t>Agroécologie:</t>
    </r>
    <r>
      <rPr>
        <b/>
        <sz val="11"/>
        <color theme="1"/>
        <rFont val="Verdana"/>
        <family val="2"/>
      </rPr>
      <t xml:space="preserve"> </t>
    </r>
    <r>
      <rPr>
        <sz val="11"/>
        <color theme="1"/>
        <rFont val="Verdana"/>
        <family val="2"/>
      </rPr>
      <t>Le binage peut permettre de gagner en pénibilité (moins de main d'œuvre lors des sarclages manuels) et la localisation des pulvérisations sur le haut de buttes / rangs de culture. En moyenne 2 passages peuvent être pratiqués sur chaque hectare de culture en carottes par exemple.</t>
    </r>
  </si>
  <si>
    <r>
      <rPr>
        <b/>
        <u/>
        <sz val="11"/>
        <color theme="1"/>
        <rFont val="Verdana"/>
        <family val="2"/>
      </rPr>
      <t>Agroécologie:</t>
    </r>
    <r>
      <rPr>
        <b/>
        <sz val="11"/>
        <color theme="1"/>
        <rFont val="Verdana"/>
        <family val="2"/>
      </rPr>
      <t xml:space="preserve"> </t>
    </r>
    <r>
      <rPr>
        <sz val="11"/>
        <color theme="1"/>
        <rFont val="Verdana"/>
        <family val="2"/>
      </rPr>
      <t>Le binage peut permettre de gagner en pénibilité (moins de main d'œuvre). Il est complémentaire à la pulvérisation. 1 à 2 passage de bineuse peuvent être envisagés pour chaque culture.</t>
    </r>
  </si>
  <si>
    <t>(3) Source CUMA Ouest et EDT Normandie - NB: CUMA et ETA ont des charges supplémentaires (charges structurelles,  déplacements…)</t>
  </si>
  <si>
    <r>
      <rPr>
        <b/>
        <u/>
        <sz val="11"/>
        <color theme="1"/>
        <rFont val="Verdana"/>
        <family val="2"/>
      </rPr>
      <t>Tendance:</t>
    </r>
    <r>
      <rPr>
        <sz val="11"/>
        <color theme="1"/>
        <rFont val="Verdana"/>
        <family val="2"/>
      </rPr>
      <t xml:space="preserve"> Dans ce cadre précis, le binage est surtout visé pour gagner en performance : les salades ont tendance à être sarclées à la main. Cela permet d'augmenter le confort des salariés et de diminuer les coûts de main d'œuvre</t>
    </r>
  </si>
  <si>
    <r>
      <rPr>
        <b/>
        <u/>
        <sz val="11"/>
        <color theme="1"/>
        <rFont val="Verdana"/>
        <family val="2"/>
      </rPr>
      <t>Utilisation:</t>
    </r>
    <r>
      <rPr>
        <sz val="11"/>
        <color theme="1"/>
        <rFont val="Verdana"/>
        <family val="2"/>
      </rPr>
      <t xml:space="preserve"> la bineuse rotative permet un sarclage des rangs de poireau. Les dents tournent perpendiculairement au rang culture en assurant un mouvement de "fouet" sur celui-ci. 
Le réglage est mécanique; le compromis entre la vitesse d'avancement et la vitesse de rotation des dents est garant de la qualité du travail.</t>
    </r>
  </si>
  <si>
    <r>
      <rPr>
        <b/>
        <u/>
        <sz val="11"/>
        <color theme="1"/>
        <rFont val="Verdana"/>
        <family val="2"/>
      </rPr>
      <t>Utilisation</t>
    </r>
    <r>
      <rPr>
        <u/>
        <sz val="11"/>
        <color theme="1"/>
        <rFont val="Verdana"/>
        <family val="2"/>
      </rPr>
      <t>:</t>
    </r>
    <r>
      <rPr>
        <sz val="11"/>
        <color theme="1"/>
        <rFont val="Verdana"/>
        <family val="2"/>
      </rPr>
      <t xml:space="preserve"> la bineuse désherbe dans l'interrang de poireau. Le réglage est automatique à l'aide de capteurs optiques qui repèrent le rang de poireau pour biner au plus près de celui-ci</t>
    </r>
  </si>
  <si>
    <t>&lt;10</t>
  </si>
  <si>
    <t>11 à 14</t>
  </si>
  <si>
    <t>15 à 17</t>
  </si>
  <si>
    <t xml:space="preserve">* le débit/ha peut varier selon les conditions d'intervention </t>
  </si>
  <si>
    <t>Bineuse "angulaire"</t>
  </si>
  <si>
    <t>Pas de référence</t>
  </si>
  <si>
    <r>
      <rPr>
        <b/>
        <u/>
        <sz val="11"/>
        <color theme="1"/>
        <rFont val="Verdana"/>
        <family val="2"/>
      </rPr>
      <t>Utilisation:</t>
    </r>
    <r>
      <rPr>
        <sz val="11"/>
        <color theme="1"/>
        <rFont val="Verdana"/>
        <family val="2"/>
      </rPr>
      <t xml:space="preserve"> cette bineuse est capable de désherber autour des plants de salade. Un crochet tourne autour du plant à l'aide d'un capteur optique (caméra) qui repère la salade et lui permet de faire un travail de haute précision.</t>
    </r>
  </si>
  <si>
    <r>
      <rPr>
        <b/>
        <u/>
        <sz val="11"/>
        <color theme="1"/>
        <rFont val="Verdana"/>
        <family val="2"/>
      </rPr>
      <t>Tendance:</t>
    </r>
    <r>
      <rPr>
        <sz val="11"/>
        <color theme="1"/>
        <rFont val="Verdana"/>
        <family val="2"/>
      </rPr>
      <t xml:space="preserve"> Outil de précision à coupler à un binage sur le rang (cf. fiche bineuses "type rotative poireau"). L'utilisation d'un seul tracteur pour les 2 bineuses nécessite un équipement hydraulique "haut de gamme".</t>
    </r>
  </si>
  <si>
    <t>€/l HT</t>
  </si>
  <si>
    <t>Bineuse "Interrang poireau"</t>
  </si>
  <si>
    <t>Bineuse "rotative poireau"</t>
  </si>
  <si>
    <t>Bineuse "type Robocrop Inrow Salade"</t>
  </si>
  <si>
    <t>(1) Source  SILEBAN</t>
  </si>
  <si>
    <t>(2) Source "Guide prix de revient" CUMA Ouest 2021</t>
  </si>
  <si>
    <t>dont 4,5 € d'entretien et 3,5 € d'autres charges</t>
  </si>
  <si>
    <t>dont 3,7 € d'entretien et 3,7 € d'autres charges</t>
  </si>
  <si>
    <t>dont 4,4 € d'entretien et 4,6 € d'autres charges</t>
  </si>
  <si>
    <t>dont 4 € d'entretien et 4,5 € d'autres charges</t>
  </si>
  <si>
    <t>Source "Guide des prix de revient des matériels en CUMA" - 2021 - FRCUMA Ouest</t>
  </si>
  <si>
    <r>
      <t xml:space="preserve"> 3) Tracteurs "100/130 ch": </t>
    </r>
    <r>
      <rPr>
        <sz val="12"/>
        <color theme="1"/>
        <rFont val="Calibri"/>
        <family val="2"/>
        <scheme val="minor"/>
      </rPr>
      <t xml:space="preserve"> même équipement que "2)" + pont avant suspendu. Options : Variation continue +5300 € - Boite automatisée +3400 € - Relevage AV +4300 € - Prise de force AV +2700 € - Jumelage en 18,4 R 38 +3600 € - Autoguidage +8500 €</t>
    </r>
  </si>
  <si>
    <r>
      <t>Les charges fixes sont les frais liés à la décapitalisation du matériel (Valeur d'achat moins la valeur résiduelle) auxquels s'ajoutent les frais financiers, les frais de remisage et les frais d'assurance pour les automoteurs.
Pour la partie</t>
    </r>
    <r>
      <rPr>
        <b/>
        <sz val="12"/>
        <rFont val="Calibri"/>
        <family val="2"/>
      </rPr>
      <t xml:space="preserve"> amortissement (5, 7, 8, 10 ou 12 ans)</t>
    </r>
    <r>
      <rPr>
        <sz val="12"/>
        <rFont val="Calibri"/>
        <family val="2"/>
      </rPr>
      <t xml:space="preserve">, nous cumulons le total de la décote en fonction du taux choisi (10, 12, 15 ou 20%) puis nous lissons afin d'obtenir un amortissement linéaire annuel. Les </t>
    </r>
    <r>
      <rPr>
        <b/>
        <sz val="12"/>
        <rFont val="Calibri"/>
        <family val="2"/>
      </rPr>
      <t xml:space="preserve">frais financiers </t>
    </r>
    <r>
      <rPr>
        <sz val="12"/>
        <rFont val="Calibri"/>
        <family val="2"/>
      </rPr>
      <t xml:space="preserve">sont calculés sur le même principe de linéarisation à un taux de 1,5 %.
Nous ajoutons à ces taux moyens annuels un taux de 0,30 % pour </t>
    </r>
    <r>
      <rPr>
        <b/>
        <sz val="12"/>
        <rFont val="Calibri"/>
        <family val="2"/>
      </rPr>
      <t>frais de remisage</t>
    </r>
    <r>
      <rPr>
        <sz val="12"/>
        <rFont val="Calibri"/>
        <family val="2"/>
      </rPr>
      <t xml:space="preserve"> du matériel (Bâtiment)
Les </t>
    </r>
    <r>
      <rPr>
        <b/>
        <sz val="12"/>
        <rFont val="Calibri"/>
        <family val="2"/>
      </rPr>
      <t>frais d'assurances</t>
    </r>
    <r>
      <rPr>
        <sz val="12"/>
        <rFont val="Calibri"/>
        <family val="2"/>
      </rPr>
      <t xml:space="preserve"> sont fixés à un taux de 0,70 % de la valeur à neuf des matériels automoteurs (tracteurs, chargeurs télescopiques...)</t>
    </r>
  </si>
  <si>
    <t>Les références CUMA sont issues du guides des prix de revient des matériels en CUMA  pour la région "Ouest"  de janvier 2021 (Bretagne, Normandie, Pays de Loire). C'est une analyse des comptabilités  de 2018 et 2019.  Le prix de revient unitaire correspond à la moyenne des coûts unitaires  de chaque CUMA. Il englobe l'amortissement, les frais financiers, l'entretien/réparation et des charges diverses (gestion, cotisations, adhésions diverses, hangar, atelier...). Vis à vis du prix de revient APCA, les charges diverses représentent un supplément de 5 à 18% du coût unitaire (variable selon les catégories de matériels).</t>
  </si>
  <si>
    <t xml:space="preserve">Les références sont fournies par EDT Normandie (Entrepreneurs des territoire). Le tarif (2019/20) correspond à une prestation complète assurée par un professionnel. Vis-à-vis du calcul indicatif proposé en investissement individuel, l'ETA doit affecté un certain nombre de charges supplémentaires liées aux déplacements (frais de personnel, de traction, de carburant...) et à ses infrastructures (bâtiments, atelier, eau, électricité, personnel administratif, assurance professionnelle...). </t>
  </si>
  <si>
    <r>
      <rPr>
        <b/>
        <sz val="12"/>
        <rFont val="Calibri"/>
        <family val="2"/>
      </rPr>
      <t>10 et 12 ans</t>
    </r>
    <r>
      <rPr>
        <sz val="12"/>
        <rFont val="Calibri"/>
        <family val="2"/>
      </rPr>
      <t xml:space="preserve"> : Utilisation "minimum", voir faible avec matériel robuste et qui ne tombera pas dans l'obsolescence</t>
    </r>
  </si>
  <si>
    <t xml:space="preserve">Contact pour CRAN - DIRD : </t>
  </si>
  <si>
    <t>Photo p1 et p2 2022</t>
  </si>
  <si>
    <r>
      <t xml:space="preserve"> - les coûts des matériels agricoles des</t>
    </r>
    <r>
      <rPr>
        <b/>
        <sz val="12"/>
        <color indexed="8"/>
        <rFont val="Calibri"/>
        <family val="2"/>
      </rPr>
      <t xml:space="preserve"> Chambres d'agriculture </t>
    </r>
    <r>
      <rPr>
        <sz val="12"/>
        <color indexed="8"/>
        <rFont val="Calibri"/>
        <family val="2"/>
      </rPr>
      <t>(APCA-2022)</t>
    </r>
  </si>
  <si>
    <r>
      <t xml:space="preserve"> - le guide des prix de revient des</t>
    </r>
    <r>
      <rPr>
        <b/>
        <sz val="12"/>
        <color theme="1"/>
        <rFont val="Calibri"/>
        <family val="2"/>
      </rPr>
      <t xml:space="preserve"> matériels en CUMA</t>
    </r>
    <r>
      <rPr>
        <sz val="12"/>
        <color theme="1"/>
        <rFont val="Calibri"/>
        <family val="2"/>
      </rPr>
      <t xml:space="preserve"> (Ouest - Edition 2021)</t>
    </r>
  </si>
  <si>
    <r>
      <t xml:space="preserve"> - les données des entrepreneurs de travaux agricoles (</t>
    </r>
    <r>
      <rPr>
        <b/>
        <sz val="12"/>
        <color theme="1"/>
        <rFont val="Calibri"/>
        <family val="2"/>
      </rPr>
      <t>EDT Normandie)</t>
    </r>
    <r>
      <rPr>
        <sz val="12"/>
        <color theme="1"/>
        <rFont val="Calibri"/>
        <family val="2"/>
      </rPr>
      <t xml:space="preserve">. </t>
    </r>
  </si>
  <si>
    <r>
      <t>Le</t>
    </r>
    <r>
      <rPr>
        <b/>
        <sz val="12"/>
        <color indexed="8"/>
        <rFont val="Calibri"/>
        <family val="2"/>
      </rPr>
      <t xml:space="preserve"> prix indicatif "Chantier"</t>
    </r>
    <r>
      <rPr>
        <sz val="12"/>
        <color indexed="8"/>
        <rFont val="Calibri"/>
        <family val="2"/>
      </rPr>
      <t xml:space="preserve"> cumule le prix de revient du</t>
    </r>
    <r>
      <rPr>
        <b/>
        <sz val="12"/>
        <color indexed="8"/>
        <rFont val="Calibri"/>
        <family val="2"/>
      </rPr>
      <t xml:space="preserve"> matériel</t>
    </r>
    <r>
      <rPr>
        <sz val="12"/>
        <color indexed="8"/>
        <rFont val="Calibri"/>
        <family val="2"/>
      </rPr>
      <t xml:space="preserve">, le coût de la </t>
    </r>
    <r>
      <rPr>
        <b/>
        <sz val="12"/>
        <color indexed="8"/>
        <rFont val="Calibri"/>
        <family val="2"/>
      </rPr>
      <t>traction (GNR compris)</t>
    </r>
    <r>
      <rPr>
        <sz val="12"/>
        <color indexed="8"/>
        <rFont val="Calibri"/>
        <family val="2"/>
      </rPr>
      <t xml:space="preserve"> et le coût de la</t>
    </r>
    <r>
      <rPr>
        <b/>
        <sz val="12"/>
        <color indexed="8"/>
        <rFont val="Calibri"/>
        <family val="2"/>
      </rPr>
      <t xml:space="preserve"> main d'œuvre</t>
    </r>
    <r>
      <rPr>
        <sz val="12"/>
        <color indexed="8"/>
        <rFont val="Calibri"/>
        <family val="2"/>
      </rPr>
      <t>. Comme pour le prix de revient "matériel seul", nous indiquons 3 niveaux de référence:</t>
    </r>
    <r>
      <rPr>
        <b/>
        <sz val="12"/>
        <color indexed="8"/>
        <rFont val="Calibri"/>
        <family val="2"/>
      </rPr>
      <t xml:space="preserve"> Favorable - Moyen - Défavorable.</t>
    </r>
    <r>
      <rPr>
        <sz val="12"/>
        <color indexed="8"/>
        <rFont val="Calibri"/>
        <family val="2"/>
      </rPr>
      <t xml:space="preserve"> Le niveau "défavorable peut être lié à un manque de surface pour amortir le matériel, mais aussi à des conditions de chantiers spécifiques (par exemple, un passage de herse étrille à 4 km/h pour ne pas arracher un jeune maïs augmente significativement les coûts de traction et de main d'œuvre, vis à vis d'un travail à 8/9 km/h)</t>
    </r>
  </si>
  <si>
    <r>
      <t xml:space="preserve">Le </t>
    </r>
    <r>
      <rPr>
        <b/>
        <sz val="12"/>
        <rFont val="Calibri"/>
        <family val="2"/>
      </rPr>
      <t>prix du GNR</t>
    </r>
    <r>
      <rPr>
        <sz val="12"/>
        <rFont val="Calibri"/>
        <family val="2"/>
      </rPr>
      <t xml:space="preserve"> varie fortement en cours d'année. Sur les 10 premiers mois de 2022, le prix moyen est d'environ </t>
    </r>
    <r>
      <rPr>
        <b/>
        <sz val="12"/>
        <rFont val="Calibri"/>
        <family val="2"/>
      </rPr>
      <t>1,17€ hors TVA, sans récupération de la TICPE</t>
    </r>
    <r>
      <rPr>
        <sz val="12"/>
        <rFont val="Calibri"/>
        <family val="2"/>
      </rPr>
      <t>. On est ainsi passé du minimum (0,90 € début janvier) au maximum (1,44 € en mars),  pour être actuellement (fin octobre) à 1,22 €.</t>
    </r>
  </si>
  <si>
    <t>Tracteur " 4 roues motrices" de  60 à 130 ch*</t>
  </si>
  <si>
    <r>
      <t>*</t>
    </r>
    <r>
      <rPr>
        <b/>
        <sz val="11"/>
        <color theme="1"/>
        <rFont val="Calibri"/>
        <family val="2"/>
        <scheme val="minor"/>
      </rPr>
      <t>Source  "Coût des matériels - 2022 - Chambres d'agriculture"</t>
    </r>
    <r>
      <rPr>
        <i/>
        <sz val="11"/>
        <color theme="1"/>
        <rFont val="Calibri"/>
        <family val="2"/>
        <scheme val="minor"/>
      </rPr>
      <t>. Amortissement technique de 8 ans pour 900h/an, de 10 ans pour 700 h/an et de 14 ans pour 500h/an. Les décotes sont respectivement de 12, 11 et 9%. La valeur à neuf peut varier (marque, options...)</t>
    </r>
  </si>
  <si>
    <r>
      <t xml:space="preserve"> 2) Tracteurs "190/320 ch" : boite automatique, inverseur sous charge, cabine climatisée, relevage électronique, pont avant suspendu, relevage AV </t>
    </r>
    <r>
      <rPr>
        <sz val="12"/>
        <color rgb="FFFF0000"/>
        <rFont val="Calibri"/>
        <family val="2"/>
        <scheme val="minor"/>
      </rPr>
      <t xml:space="preserve">(Options: + 7800 € si transmission à variation continue, +3700 € si prise de force avant, +  7000 € si pneus "grand volume", + 8500 € si autoguidage) </t>
    </r>
  </si>
  <si>
    <r>
      <t>*</t>
    </r>
    <r>
      <rPr>
        <b/>
        <sz val="11"/>
        <color theme="1"/>
        <rFont val="Calibri"/>
        <family val="2"/>
        <scheme val="minor"/>
      </rPr>
      <t>Source  "Coût des matériels - 2022 - Chambres d'agriculture"</t>
    </r>
    <r>
      <rPr>
        <i/>
        <sz val="11"/>
        <color theme="1"/>
        <rFont val="Calibri"/>
        <family val="2"/>
        <scheme val="minor"/>
      </rPr>
      <t>. Amortissement technique de 8 ans pour 900h/an, de 10 ans pour 700 h/an et de 14 ans pour 500h/an. Les décotes sont respectivement de 12, 11 et 9%. La valeur à neuf peut varier significativement selon marque, options ...</t>
    </r>
  </si>
  <si>
    <r>
      <t>2) le coût du</t>
    </r>
    <r>
      <rPr>
        <b/>
        <i/>
        <sz val="11"/>
        <color theme="1"/>
        <rFont val="Verdana"/>
        <family val="2"/>
      </rPr>
      <t xml:space="preserve"> tracteur</t>
    </r>
    <r>
      <rPr>
        <i/>
        <sz val="10"/>
        <color theme="1"/>
        <rFont val="Verdana"/>
        <family val="2"/>
      </rPr>
      <t xml:space="preserve"> (calcul ou 0,9 à 1,3 €/10 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</si>
</sst>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quot;;\-#,##0\ &quot;€&quot;"/>
    <numFmt numFmtId="44" formatCode="_-* #,##0.00\ &quot;€&quot;_-;\-* #,##0.00\ &quot;€&quot;_-;_-* &quot;-&quot;??\ &quot;€&quot;_-;_-@_-"/>
    <numFmt numFmtId="164" formatCode="_-* #,##0.00\ _€_-;\-* #,##0.00\ _€_-;_-* &quot;-&quot;??\ _€_-;_-@_-"/>
    <numFmt numFmtId="165" formatCode="_-* #,##0.0\ &quot;€&quot;_-;\-* #,##0.0\ &quot;€&quot;_-;_-* &quot;-&quot;??\ &quot;€&quot;_-;_-@_-"/>
    <numFmt numFmtId="166" formatCode="_-* #,##0\ &quot;€&quot;_-;\-* #,##0\ &quot;€&quot;_-;_-* &quot;-&quot;??\ &quot;€&quot;_-;_-@_-"/>
    <numFmt numFmtId="167" formatCode="0.0"/>
  </numFmts>
  <fonts count="103" x14ac:knownFonts="1">
    <font>
      <sz val="11"/>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b/>
      <sz val="16"/>
      <color theme="1"/>
      <name val="Calibri"/>
      <family val="2"/>
      <scheme val="minor"/>
    </font>
    <font>
      <b/>
      <sz val="12"/>
      <color theme="0"/>
      <name val="Calibri"/>
      <family val="2"/>
      <scheme val="minor"/>
    </font>
    <font>
      <b/>
      <i/>
      <sz val="11"/>
      <color theme="1"/>
      <name val="Calibri"/>
      <family val="2"/>
      <scheme val="minor"/>
    </font>
    <font>
      <b/>
      <sz val="11"/>
      <color theme="0"/>
      <name val="Calibri"/>
      <family val="2"/>
      <scheme val="minor"/>
    </font>
    <font>
      <sz val="11"/>
      <color indexed="8"/>
      <name val="Calibri"/>
      <family val="2"/>
    </font>
    <font>
      <b/>
      <sz val="11"/>
      <color theme="1"/>
      <name val="Verdana"/>
      <family val="2"/>
    </font>
    <font>
      <b/>
      <u/>
      <sz val="11"/>
      <color theme="1"/>
      <name val="Verdana"/>
      <family val="2"/>
    </font>
    <font>
      <sz val="11"/>
      <color theme="1"/>
      <name val="Verdana"/>
      <family val="2"/>
    </font>
    <font>
      <b/>
      <sz val="9"/>
      <color theme="1"/>
      <name val="Verdana"/>
      <family val="2"/>
    </font>
    <font>
      <sz val="9"/>
      <color theme="1"/>
      <name val="Verdana"/>
      <family val="2"/>
    </font>
    <font>
      <b/>
      <sz val="10"/>
      <color theme="1"/>
      <name val="Verdana"/>
      <family val="2"/>
    </font>
    <font>
      <sz val="10"/>
      <color theme="1"/>
      <name val="Verdana"/>
      <family val="2"/>
    </font>
    <font>
      <b/>
      <sz val="11"/>
      <color rgb="FFFF0000"/>
      <name val="Verdana"/>
      <family val="2"/>
    </font>
    <font>
      <b/>
      <sz val="9"/>
      <color rgb="FFFF0000"/>
      <name val="Verdana"/>
      <family val="2"/>
    </font>
    <font>
      <b/>
      <sz val="10"/>
      <color rgb="FFFF0000"/>
      <name val="Verdana"/>
      <family val="2"/>
    </font>
    <font>
      <b/>
      <sz val="10"/>
      <name val="Verdana"/>
      <family val="2"/>
    </font>
    <font>
      <b/>
      <sz val="9"/>
      <name val="Verdana"/>
      <family val="2"/>
    </font>
    <font>
      <b/>
      <sz val="10"/>
      <color rgb="FF0033CC"/>
      <name val="Verdana"/>
      <family val="2"/>
    </font>
    <font>
      <b/>
      <sz val="11"/>
      <color rgb="FF0070C0"/>
      <name val="Verdana"/>
      <family val="2"/>
    </font>
    <font>
      <b/>
      <sz val="14"/>
      <color theme="1"/>
      <name val="Verdana"/>
      <family val="2"/>
    </font>
    <font>
      <b/>
      <i/>
      <sz val="11"/>
      <color theme="1"/>
      <name val="Verdana"/>
      <family val="2"/>
    </font>
    <font>
      <i/>
      <sz val="11"/>
      <color theme="1"/>
      <name val="Verdana"/>
      <family val="2"/>
    </font>
    <font>
      <b/>
      <sz val="11"/>
      <color rgb="FF0033CC"/>
      <name val="Verdana"/>
      <family val="2"/>
    </font>
    <font>
      <b/>
      <sz val="12"/>
      <color rgb="FF0033CC"/>
      <name val="Verdana"/>
      <family val="2"/>
    </font>
    <font>
      <i/>
      <sz val="10"/>
      <color theme="1"/>
      <name val="Verdana"/>
      <family val="2"/>
    </font>
    <font>
      <b/>
      <sz val="11"/>
      <color rgb="FFC00000"/>
      <name val="Verdana"/>
      <family val="2"/>
    </font>
    <font>
      <sz val="16"/>
      <color rgb="FFC00000"/>
      <name val="Arial Black"/>
      <family val="2"/>
    </font>
    <font>
      <b/>
      <sz val="12"/>
      <color rgb="FFC00000"/>
      <name val="Verdana"/>
      <family val="2"/>
    </font>
    <font>
      <b/>
      <sz val="14"/>
      <color rgb="FFC00000"/>
      <name val="Verdana"/>
      <family val="2"/>
    </font>
    <font>
      <sz val="12"/>
      <color rgb="FFC00000"/>
      <name val="Verdana"/>
      <family val="2"/>
    </font>
    <font>
      <b/>
      <sz val="10"/>
      <color rgb="FF0070C0"/>
      <name val="Verdana"/>
      <family val="2"/>
    </font>
    <font>
      <b/>
      <sz val="12"/>
      <color rgb="FF0070C0"/>
      <name val="Verdana"/>
      <family val="2"/>
    </font>
    <font>
      <b/>
      <sz val="14"/>
      <color rgb="FF0070C0"/>
      <name val="Verdana"/>
      <family val="2"/>
    </font>
    <font>
      <b/>
      <sz val="12"/>
      <color theme="1"/>
      <name val="Verdana"/>
      <family val="2"/>
    </font>
    <font>
      <b/>
      <sz val="14"/>
      <color theme="0"/>
      <name val="Verdana"/>
      <family val="2"/>
    </font>
    <font>
      <b/>
      <sz val="12"/>
      <name val="Verdana"/>
      <family val="2"/>
    </font>
    <font>
      <b/>
      <sz val="11"/>
      <name val="Verdana"/>
      <family val="2"/>
    </font>
    <font>
      <sz val="8"/>
      <color theme="1"/>
      <name val="Verdana"/>
      <family val="2"/>
    </font>
    <font>
      <sz val="10"/>
      <name val="Verdana"/>
      <family val="2"/>
    </font>
    <font>
      <i/>
      <sz val="10"/>
      <color theme="1"/>
      <name val="Calibri"/>
      <family val="2"/>
      <scheme val="minor"/>
    </font>
    <font>
      <i/>
      <sz val="10"/>
      <name val="Calibri"/>
      <family val="2"/>
      <scheme val="minor"/>
    </font>
    <font>
      <b/>
      <sz val="12"/>
      <color theme="0"/>
      <name val="Verdana"/>
      <family val="2"/>
    </font>
    <font>
      <b/>
      <sz val="18"/>
      <color rgb="FFC00000"/>
      <name val="Arial Black"/>
      <family val="2"/>
    </font>
    <font>
      <b/>
      <sz val="11"/>
      <color theme="0"/>
      <name val="Verdana"/>
      <family val="2"/>
    </font>
    <font>
      <b/>
      <sz val="9"/>
      <color rgb="FF0070C0"/>
      <name val="Verdana"/>
      <family val="2"/>
    </font>
    <font>
      <b/>
      <sz val="8"/>
      <color rgb="FF0070C0"/>
      <name val="Verdana"/>
      <family val="2"/>
    </font>
    <font>
      <i/>
      <sz val="9"/>
      <color theme="1"/>
      <name val="Verdana"/>
      <family val="2"/>
    </font>
    <font>
      <u/>
      <sz val="11"/>
      <color theme="10"/>
      <name val="Calibri"/>
      <family val="2"/>
      <scheme val="minor"/>
    </font>
    <font>
      <b/>
      <i/>
      <sz val="9"/>
      <name val="Verdana"/>
      <family val="2"/>
    </font>
    <font>
      <sz val="11"/>
      <color rgb="FF0070C0"/>
      <name val="Verdana"/>
      <family val="2"/>
    </font>
    <font>
      <sz val="10"/>
      <color rgb="FF0033CC"/>
      <name val="Verdana"/>
      <family val="2"/>
    </font>
    <font>
      <u/>
      <sz val="11"/>
      <color theme="1"/>
      <name val="Verdana"/>
      <family val="2"/>
    </font>
    <font>
      <b/>
      <sz val="11"/>
      <color theme="1"/>
      <name val="Calibri"/>
      <family val="2"/>
      <scheme val="minor"/>
    </font>
    <font>
      <b/>
      <sz val="18"/>
      <color indexed="10"/>
      <name val="Arial Black"/>
      <family val="2"/>
    </font>
    <font>
      <b/>
      <sz val="12"/>
      <color indexed="8"/>
      <name val="Calibri"/>
      <family val="2"/>
    </font>
    <font>
      <sz val="12"/>
      <color indexed="8"/>
      <name val="Calibri"/>
      <family val="2"/>
    </font>
    <font>
      <b/>
      <sz val="14"/>
      <color indexed="8"/>
      <name val="Calibri"/>
      <family val="2"/>
    </font>
    <font>
      <sz val="14"/>
      <color indexed="8"/>
      <name val="Calibri"/>
      <family val="2"/>
    </font>
    <font>
      <b/>
      <sz val="14"/>
      <name val="Calibri"/>
      <family val="2"/>
    </font>
    <font>
      <sz val="12"/>
      <name val="Calibri"/>
      <family val="2"/>
    </font>
    <font>
      <b/>
      <sz val="12"/>
      <name val="Calibri"/>
      <family val="2"/>
    </font>
    <font>
      <b/>
      <i/>
      <sz val="14"/>
      <color indexed="8"/>
      <name val="Calibri"/>
      <family val="2"/>
    </font>
    <font>
      <i/>
      <sz val="12"/>
      <color indexed="8"/>
      <name val="Calibri"/>
      <family val="2"/>
    </font>
    <font>
      <b/>
      <sz val="18"/>
      <color rgb="FFC00000"/>
      <name val="Calibri"/>
      <family val="2"/>
      <scheme val="minor"/>
    </font>
    <font>
      <b/>
      <sz val="18"/>
      <color theme="1"/>
      <name val="Calibri"/>
      <family val="2"/>
      <scheme val="minor"/>
    </font>
    <font>
      <b/>
      <sz val="11"/>
      <color rgb="FFFF0000"/>
      <name val="Calibri"/>
      <family val="2"/>
      <scheme val="minor"/>
    </font>
    <font>
      <b/>
      <sz val="14"/>
      <color rgb="FFC00000"/>
      <name val="Calibri"/>
      <family val="2"/>
      <scheme val="minor"/>
    </font>
    <font>
      <sz val="14"/>
      <color rgb="FFC00000"/>
      <name val="Arial Black"/>
      <family val="2"/>
    </font>
    <font>
      <sz val="12"/>
      <name val="Arial Black"/>
      <family val="2"/>
    </font>
    <font>
      <sz val="12"/>
      <color theme="1"/>
      <name val="Calibri"/>
      <family val="2"/>
      <scheme val="minor"/>
    </font>
    <font>
      <b/>
      <sz val="11"/>
      <name val="Calibri"/>
      <family val="2"/>
      <scheme val="minor"/>
    </font>
    <font>
      <b/>
      <sz val="11"/>
      <name val="Arial Black"/>
      <family val="2"/>
    </font>
    <font>
      <b/>
      <sz val="12"/>
      <name val="Calibri"/>
      <family val="2"/>
      <scheme val="minor"/>
    </font>
    <font>
      <b/>
      <sz val="10"/>
      <color theme="0"/>
      <name val="Arial Black"/>
      <family val="2"/>
    </font>
    <font>
      <sz val="11"/>
      <name val="Calibri"/>
      <family val="2"/>
      <scheme val="minor"/>
    </font>
    <font>
      <b/>
      <sz val="11"/>
      <color theme="0"/>
      <name val="Arial Black"/>
      <family val="2"/>
    </font>
    <font>
      <sz val="14"/>
      <color theme="1"/>
      <name val="Calibri"/>
      <family val="2"/>
      <scheme val="minor"/>
    </font>
    <font>
      <b/>
      <sz val="12"/>
      <name val="Arial Black"/>
      <family val="2"/>
    </font>
    <font>
      <b/>
      <sz val="14"/>
      <color rgb="FFFF0000"/>
      <name val="Calibri"/>
      <family val="2"/>
      <scheme val="minor"/>
    </font>
    <font>
      <b/>
      <sz val="14"/>
      <color rgb="FF0070C0"/>
      <name val="Calibri"/>
      <family val="2"/>
      <scheme val="minor"/>
    </font>
    <font>
      <b/>
      <sz val="12"/>
      <color rgb="FFFF0000"/>
      <name val="Calibri"/>
      <family val="2"/>
      <scheme val="minor"/>
    </font>
    <font>
      <b/>
      <sz val="12"/>
      <color rgb="FF0070C0"/>
      <name val="Calibri"/>
      <family val="2"/>
      <scheme val="minor"/>
    </font>
    <font>
      <b/>
      <sz val="10"/>
      <color rgb="FFFF0000"/>
      <name val="Arial Black"/>
      <family val="2"/>
    </font>
    <font>
      <b/>
      <sz val="10"/>
      <color rgb="FF0070C0"/>
      <name val="Arial Black"/>
      <family val="2"/>
    </font>
    <font>
      <sz val="12"/>
      <color theme="1"/>
      <name val="Arial Black"/>
      <family val="2"/>
    </font>
    <font>
      <sz val="11"/>
      <color theme="0"/>
      <name val="Arial Black"/>
      <family val="2"/>
    </font>
    <font>
      <b/>
      <sz val="12"/>
      <color theme="0"/>
      <name val="Arial Black"/>
      <family val="2"/>
    </font>
    <font>
      <i/>
      <sz val="11"/>
      <color indexed="8"/>
      <name val="Calibri"/>
      <family val="2"/>
    </font>
    <font>
      <sz val="9"/>
      <name val="Calibri"/>
      <family val="2"/>
      <scheme val="minor"/>
    </font>
    <font>
      <b/>
      <sz val="11"/>
      <color theme="1"/>
      <name val="Calibri"/>
      <family val="2"/>
    </font>
    <font>
      <sz val="12"/>
      <color theme="1"/>
      <name val="Calibri"/>
      <family val="2"/>
    </font>
    <font>
      <b/>
      <sz val="12"/>
      <color theme="1"/>
      <name val="Calibri"/>
      <family val="2"/>
    </font>
    <font>
      <i/>
      <sz val="12"/>
      <color theme="1"/>
      <name val="Calibri"/>
      <family val="2"/>
    </font>
    <font>
      <b/>
      <sz val="11"/>
      <color rgb="FFFF0000"/>
      <name val="Arial Black"/>
      <family val="2"/>
    </font>
    <font>
      <sz val="9"/>
      <color rgb="FFFF0000"/>
      <name val="Calibri"/>
      <family val="2"/>
      <scheme val="minor"/>
    </font>
    <font>
      <sz val="12"/>
      <color rgb="FFFF0000"/>
      <name val="Calibri"/>
      <family val="2"/>
      <scheme val="minor"/>
    </font>
    <font>
      <sz val="9"/>
      <color rgb="FFFF0000"/>
      <name val="Arial"/>
      <family val="2"/>
    </font>
    <font>
      <sz val="10"/>
      <color rgb="FFFF0000"/>
      <name val="Arial Black"/>
      <family val="2"/>
    </font>
  </fonts>
  <fills count="14">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CCFF99"/>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0000"/>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FFFF99"/>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9">
    <xf numFmtId="0" fontId="0" fillId="0" borderId="0"/>
    <xf numFmtId="4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52" fillId="0" borderId="0" applyNumberFormat="0" applyFill="0" applyBorder="0" applyAlignment="0" applyProtection="0"/>
    <xf numFmtId="0" fontId="9" fillId="0" borderId="0"/>
  </cellStyleXfs>
  <cellXfs count="451">
    <xf numFmtId="0" fontId="0" fillId="0" borderId="0" xfId="0"/>
    <xf numFmtId="0" fontId="0" fillId="6" borderId="0" xfId="0" applyFill="1"/>
    <xf numFmtId="0" fontId="0" fillId="6" borderId="0" xfId="0" applyFill="1" applyBorder="1" applyAlignment="1">
      <alignment horizontal="center" vertical="center"/>
    </xf>
    <xf numFmtId="166" fontId="0" fillId="6" borderId="0" xfId="1" applyNumberFormat="1" applyFont="1" applyFill="1" applyBorder="1" applyAlignment="1">
      <alignment horizontal="center" vertical="center"/>
    </xf>
    <xf numFmtId="0" fontId="0" fillId="6" borderId="0" xfId="0" applyFill="1" applyBorder="1" applyAlignment="1">
      <alignment horizontal="center"/>
    </xf>
    <xf numFmtId="165" fontId="0" fillId="6" borderId="0" xfId="0" applyNumberFormat="1" applyFill="1" applyBorder="1" applyAlignment="1">
      <alignment horizontal="center"/>
    </xf>
    <xf numFmtId="0" fontId="0" fillId="6" borderId="0" xfId="0" applyFill="1" applyBorder="1"/>
    <xf numFmtId="0" fontId="2" fillId="6" borderId="0" xfId="0" applyFont="1" applyFill="1" applyBorder="1" applyAlignment="1">
      <alignment horizontal="left" wrapText="1"/>
    </xf>
    <xf numFmtId="0" fontId="4" fillId="6" borderId="0" xfId="0" applyFont="1" applyFill="1" applyBorder="1"/>
    <xf numFmtId="9" fontId="0" fillId="0" borderId="0" xfId="3" applyFont="1"/>
    <xf numFmtId="9" fontId="0" fillId="0" borderId="0" xfId="3" applyFont="1" applyFill="1" applyBorder="1"/>
    <xf numFmtId="0" fontId="0" fillId="6" borderId="0" xfId="0" applyFill="1" applyBorder="1" applyAlignment="1">
      <alignment horizontal="center" vertical="center" wrapText="1"/>
    </xf>
    <xf numFmtId="0" fontId="7" fillId="6" borderId="0" xfId="0" applyFont="1" applyFill="1" applyBorder="1" applyAlignment="1">
      <alignment vertical="center" wrapText="1"/>
    </xf>
    <xf numFmtId="0" fontId="0" fillId="0" borderId="0" xfId="0" applyBorder="1"/>
    <xf numFmtId="0" fontId="6" fillId="6" borderId="0" xfId="0" applyFont="1" applyFill="1" applyBorder="1" applyAlignment="1">
      <alignment horizontal="center"/>
    </xf>
    <xf numFmtId="0" fontId="8" fillId="6" borderId="0" xfId="0" applyFont="1" applyFill="1" applyBorder="1" applyAlignment="1">
      <alignment horizontal="center"/>
    </xf>
    <xf numFmtId="0" fontId="2" fillId="6" borderId="0" xfId="0" applyFont="1" applyFill="1" applyBorder="1" applyAlignment="1"/>
    <xf numFmtId="0" fontId="5" fillId="6" borderId="0" xfId="0" applyFont="1" applyFill="1" applyBorder="1" applyAlignment="1"/>
    <xf numFmtId="0" fontId="3" fillId="6" borderId="0" xfId="0" applyFont="1" applyFill="1" applyBorder="1" applyAlignment="1"/>
    <xf numFmtId="0" fontId="10" fillId="6" borderId="0" xfId="0" applyFont="1" applyFill="1" applyBorder="1" applyAlignment="1">
      <alignment horizontal="center"/>
    </xf>
    <xf numFmtId="0" fontId="10" fillId="6" borderId="0" xfId="0" applyFont="1" applyFill="1" applyBorder="1"/>
    <xf numFmtId="0" fontId="12" fillId="0" borderId="0" xfId="0" applyFont="1"/>
    <xf numFmtId="0" fontId="12" fillId="6" borderId="0" xfId="0" applyFont="1" applyFill="1" applyBorder="1"/>
    <xf numFmtId="0" fontId="12" fillId="6" borderId="0" xfId="0" applyFont="1" applyFill="1"/>
    <xf numFmtId="0" fontId="10" fillId="6" borderId="0" xfId="0" applyFont="1" applyFill="1" applyBorder="1" applyAlignment="1">
      <alignment horizontal="right"/>
    </xf>
    <xf numFmtId="0" fontId="12" fillId="6" borderId="0" xfId="0" applyFont="1" applyFill="1" applyBorder="1" applyAlignment="1">
      <alignment horizontal="left" wrapText="1"/>
    </xf>
    <xf numFmtId="0" fontId="15" fillId="6" borderId="0" xfId="0" applyFont="1" applyFill="1" applyBorder="1"/>
    <xf numFmtId="0" fontId="16" fillId="6" borderId="0" xfId="0" applyFont="1" applyFill="1" applyBorder="1"/>
    <xf numFmtId="0" fontId="13" fillId="6" borderId="0" xfId="0" applyFont="1" applyFill="1" applyBorder="1"/>
    <xf numFmtId="0" fontId="14" fillId="6" borderId="0" xfId="0" applyFont="1" applyFill="1" applyBorder="1"/>
    <xf numFmtId="0" fontId="15" fillId="7" borderId="0" xfId="0" applyFont="1" applyFill="1" applyBorder="1" applyAlignment="1" applyProtection="1">
      <alignment horizontal="center"/>
      <protection locked="0" hidden="1"/>
    </xf>
    <xf numFmtId="1" fontId="15" fillId="6" borderId="0" xfId="0" applyNumberFormat="1" applyFont="1" applyFill="1" applyBorder="1" applyAlignment="1">
      <alignment horizontal="center"/>
    </xf>
    <xf numFmtId="167" fontId="15" fillId="6" borderId="0" xfId="0" applyNumberFormat="1" applyFont="1" applyFill="1" applyBorder="1" applyAlignment="1">
      <alignment horizontal="center"/>
    </xf>
    <xf numFmtId="0" fontId="12" fillId="0" borderId="0" xfId="0" applyFont="1" applyBorder="1"/>
    <xf numFmtId="0" fontId="26" fillId="6" borderId="0" xfId="0" applyFont="1" applyFill="1" applyBorder="1" applyAlignment="1">
      <alignment vertical="center" wrapText="1"/>
    </xf>
    <xf numFmtId="0" fontId="26" fillId="6" borderId="0"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9" fillId="6" borderId="0" xfId="0" applyFont="1" applyFill="1" applyBorder="1" applyAlignment="1"/>
    <xf numFmtId="167" fontId="27" fillId="6" borderId="0" xfId="0" applyNumberFormat="1" applyFont="1" applyFill="1" applyBorder="1"/>
    <xf numFmtId="165" fontId="46" fillId="6" borderId="0" xfId="1" applyNumberFormat="1" applyFont="1" applyFill="1" applyBorder="1" applyAlignment="1"/>
    <xf numFmtId="167" fontId="46" fillId="9" borderId="5" xfId="2" applyNumberFormat="1" applyFont="1" applyFill="1" applyBorder="1" applyAlignment="1"/>
    <xf numFmtId="165" fontId="46" fillId="9" borderId="6" xfId="1" applyNumberFormat="1" applyFont="1" applyFill="1" applyBorder="1" applyAlignment="1"/>
    <xf numFmtId="0" fontId="24" fillId="6" borderId="0" xfId="0" applyFont="1" applyFill="1" applyBorder="1" applyAlignment="1">
      <alignment horizontal="right" vertical="center"/>
    </xf>
    <xf numFmtId="0" fontId="41" fillId="0" borderId="0" xfId="0" applyFont="1" applyFill="1" applyBorder="1" applyAlignment="1">
      <alignment horizontal="center" vertical="center"/>
    </xf>
    <xf numFmtId="0" fontId="51" fillId="6" borderId="0" xfId="0" applyFont="1" applyFill="1" applyBorder="1"/>
    <xf numFmtId="0" fontId="52" fillId="0" borderId="0" xfId="7"/>
    <xf numFmtId="0" fontId="50" fillId="5" borderId="1" xfId="0" applyFont="1" applyFill="1" applyBorder="1" applyAlignment="1">
      <alignment horizontal="center" vertical="center"/>
    </xf>
    <xf numFmtId="0" fontId="27" fillId="7" borderId="0" xfId="0" applyFont="1" applyFill="1" applyBorder="1" applyAlignment="1" applyProtection="1">
      <alignment horizontal="center" wrapText="1"/>
      <protection locked="0" hidden="1"/>
    </xf>
    <xf numFmtId="0" fontId="47" fillId="5" borderId="0" xfId="0" applyFont="1" applyFill="1" applyBorder="1" applyAlignment="1">
      <alignment wrapText="1"/>
    </xf>
    <xf numFmtId="0" fontId="38" fillId="3" borderId="1" xfId="0" applyFont="1" applyFill="1" applyBorder="1" applyAlignment="1">
      <alignment horizontal="center"/>
    </xf>
    <xf numFmtId="0" fontId="38" fillId="4" borderId="1" xfId="0" applyFont="1" applyFill="1" applyBorder="1" applyAlignment="1">
      <alignment horizontal="center"/>
    </xf>
    <xf numFmtId="0" fontId="38" fillId="2" borderId="1" xfId="0" applyFont="1" applyFill="1" applyBorder="1" applyAlignment="1">
      <alignment horizontal="center"/>
    </xf>
    <xf numFmtId="0" fontId="20" fillId="5" borderId="1" xfId="0" applyFont="1" applyFill="1" applyBorder="1" applyAlignment="1">
      <alignment horizontal="center"/>
    </xf>
    <xf numFmtId="0" fontId="36" fillId="3" borderId="1" xfId="0" applyFont="1" applyFill="1" applyBorder="1" applyAlignment="1">
      <alignment horizontal="center"/>
    </xf>
    <xf numFmtId="0" fontId="36" fillId="4" borderId="1" xfId="0" applyFont="1" applyFill="1" applyBorder="1" applyAlignment="1">
      <alignment horizontal="center"/>
    </xf>
    <xf numFmtId="0" fontId="36" fillId="2" borderId="1" xfId="0" applyFont="1" applyFill="1" applyBorder="1" applyAlignment="1">
      <alignment horizontal="center"/>
    </xf>
    <xf numFmtId="0" fontId="35" fillId="5" borderId="1" xfId="0" applyFont="1" applyFill="1" applyBorder="1" applyAlignment="1">
      <alignment horizontal="center" wrapText="1"/>
    </xf>
    <xf numFmtId="167" fontId="27" fillId="8" borderId="1" xfId="0" applyNumberFormat="1" applyFont="1" applyFill="1" applyBorder="1" applyAlignment="1">
      <alignment horizontal="center" vertical="center"/>
    </xf>
    <xf numFmtId="167" fontId="27" fillId="8" borderId="1" xfId="0" applyNumberFormat="1" applyFont="1" applyFill="1" applyBorder="1" applyAlignment="1">
      <alignment horizontal="center" vertical="center" wrapText="1"/>
    </xf>
    <xf numFmtId="167" fontId="48" fillId="9" borderId="1" xfId="0" applyNumberFormat="1" applyFont="1" applyFill="1" applyBorder="1" applyAlignment="1">
      <alignment horizontal="right"/>
    </xf>
    <xf numFmtId="165" fontId="46" fillId="9" borderId="1" xfId="1" applyNumberFormat="1" applyFont="1" applyFill="1" applyBorder="1" applyAlignment="1"/>
    <xf numFmtId="167" fontId="46" fillId="9" borderId="1" xfId="1" applyNumberFormat="1" applyFont="1" applyFill="1" applyBorder="1" applyAlignment="1"/>
    <xf numFmtId="167" fontId="33" fillId="4" borderId="6" xfId="0" applyNumberFormat="1" applyFont="1" applyFill="1" applyBorder="1" applyAlignment="1">
      <alignment horizontal="center"/>
    </xf>
    <xf numFmtId="0" fontId="32" fillId="4" borderId="6" xfId="0" applyFont="1" applyFill="1" applyBorder="1"/>
    <xf numFmtId="0" fontId="34" fillId="4" borderId="4" xfId="0" applyFont="1" applyFill="1" applyBorder="1"/>
    <xf numFmtId="0" fontId="26" fillId="6" borderId="3" xfId="0" applyFont="1" applyFill="1" applyBorder="1" applyAlignment="1">
      <alignment horizontal="right"/>
    </xf>
    <xf numFmtId="0" fontId="10" fillId="6" borderId="3" xfId="0" applyFont="1" applyFill="1" applyBorder="1"/>
    <xf numFmtId="0" fontId="10" fillId="6" borderId="13" xfId="0" applyFont="1" applyFill="1" applyBorder="1"/>
    <xf numFmtId="0" fontId="12" fillId="6" borderId="2" xfId="0" applyFont="1" applyFill="1" applyBorder="1"/>
    <xf numFmtId="0" fontId="10" fillId="6" borderId="10" xfId="0" applyFont="1" applyFill="1" applyBorder="1"/>
    <xf numFmtId="0" fontId="13" fillId="6" borderId="10" xfId="0" applyFont="1" applyFill="1" applyBorder="1"/>
    <xf numFmtId="0" fontId="14" fillId="6" borderId="10" xfId="0" applyFont="1" applyFill="1" applyBorder="1"/>
    <xf numFmtId="0" fontId="12" fillId="6" borderId="7" xfId="0" applyFont="1" applyFill="1" applyBorder="1"/>
    <xf numFmtId="0" fontId="12" fillId="6" borderId="8" xfId="0" applyFont="1" applyFill="1" applyBorder="1"/>
    <xf numFmtId="0" fontId="30" fillId="0" borderId="8" xfId="0" applyFont="1" applyFill="1" applyBorder="1" applyAlignment="1"/>
    <xf numFmtId="0" fontId="30" fillId="6" borderId="8" xfId="0" applyFont="1" applyFill="1" applyBorder="1" applyAlignment="1"/>
    <xf numFmtId="0" fontId="24" fillId="6" borderId="3" xfId="0" applyFont="1" applyFill="1" applyBorder="1" applyAlignment="1"/>
    <xf numFmtId="0" fontId="10" fillId="6" borderId="3" xfId="0" applyFont="1" applyFill="1" applyBorder="1" applyAlignment="1">
      <alignment horizontal="center"/>
    </xf>
    <xf numFmtId="0" fontId="15" fillId="7" borderId="3" xfId="0" applyFont="1" applyFill="1" applyBorder="1" applyAlignment="1" applyProtection="1">
      <alignment horizontal="center"/>
      <protection locked="0" hidden="1"/>
    </xf>
    <xf numFmtId="0" fontId="13" fillId="6" borderId="3" xfId="0" applyFont="1" applyFill="1" applyBorder="1"/>
    <xf numFmtId="0" fontId="13" fillId="6" borderId="13" xfId="0" applyFont="1" applyFill="1" applyBorder="1"/>
    <xf numFmtId="0" fontId="0" fillId="0" borderId="8" xfId="0" applyBorder="1"/>
    <xf numFmtId="0" fontId="18" fillId="8" borderId="2" xfId="0" applyFont="1" applyFill="1" applyBorder="1" applyAlignment="1">
      <alignment wrapText="1"/>
    </xf>
    <xf numFmtId="0" fontId="18" fillId="8" borderId="10" xfId="0" applyFont="1" applyFill="1" applyBorder="1" applyAlignment="1">
      <alignment wrapText="1"/>
    </xf>
    <xf numFmtId="0" fontId="21" fillId="5" borderId="1" xfId="0" applyFont="1" applyFill="1" applyBorder="1" applyAlignment="1">
      <alignment horizontal="center"/>
    </xf>
    <xf numFmtId="0" fontId="49" fillId="5" borderId="1" xfId="0" applyFont="1" applyFill="1" applyBorder="1" applyAlignment="1">
      <alignment horizontal="center" wrapText="1"/>
    </xf>
    <xf numFmtId="0" fontId="52" fillId="0" borderId="0" xfId="7" applyAlignment="1">
      <alignment vertical="center"/>
    </xf>
    <xf numFmtId="0" fontId="31" fillId="6" borderId="0" xfId="0" applyFont="1" applyFill="1" applyBorder="1" applyAlignment="1">
      <alignment horizontal="left"/>
    </xf>
    <xf numFmtId="0" fontId="15" fillId="5" borderId="1" xfId="0" applyFont="1" applyFill="1" applyBorder="1" applyAlignment="1">
      <alignment horizontal="center" vertical="center" wrapText="1"/>
    </xf>
    <xf numFmtId="0" fontId="49" fillId="5" borderId="1" xfId="0" applyFont="1" applyFill="1" applyBorder="1" applyAlignment="1">
      <alignment horizontal="center"/>
    </xf>
    <xf numFmtId="0" fontId="35" fillId="5" borderId="1" xfId="0" applyFont="1" applyFill="1" applyBorder="1" applyAlignment="1">
      <alignment horizontal="center"/>
    </xf>
    <xf numFmtId="0" fontId="35" fillId="5" borderId="1" xfId="0" applyFont="1" applyFill="1" applyBorder="1" applyAlignment="1">
      <alignment horizontal="center"/>
    </xf>
    <xf numFmtId="0" fontId="31" fillId="6" borderId="0" xfId="0" applyFont="1" applyFill="1" applyBorder="1" applyAlignment="1">
      <alignment horizontal="left"/>
    </xf>
    <xf numFmtId="0" fontId="49" fillId="5" borderId="1" xfId="0" applyFont="1" applyFill="1" applyBorder="1" applyAlignment="1">
      <alignment horizontal="center"/>
    </xf>
    <xf numFmtId="0" fontId="15" fillId="5" borderId="1" xfId="0" applyFont="1" applyFill="1" applyBorder="1" applyAlignment="1">
      <alignment horizontal="center" vertical="center" wrapText="1"/>
    </xf>
    <xf numFmtId="3" fontId="15" fillId="7" borderId="0" xfId="0" applyNumberFormat="1" applyFont="1" applyFill="1" applyBorder="1" applyAlignment="1" applyProtection="1">
      <alignment horizontal="center"/>
      <protection locked="0" hidden="1"/>
    </xf>
    <xf numFmtId="0" fontId="31" fillId="6" borderId="0" xfId="0" applyFont="1" applyFill="1" applyBorder="1" applyAlignment="1">
      <alignment horizontal="left"/>
    </xf>
    <xf numFmtId="0" fontId="15" fillId="5" borderId="1" xfId="0" applyFont="1" applyFill="1" applyBorder="1" applyAlignment="1">
      <alignment horizontal="center" vertical="center" wrapText="1"/>
    </xf>
    <xf numFmtId="0" fontId="49" fillId="5" borderId="1" xfId="0" applyFont="1" applyFill="1" applyBorder="1" applyAlignment="1">
      <alignment horizontal="center"/>
    </xf>
    <xf numFmtId="0" fontId="35" fillId="5" borderId="1" xfId="0" applyFont="1" applyFill="1" applyBorder="1" applyAlignment="1">
      <alignment horizontal="center"/>
    </xf>
    <xf numFmtId="0" fontId="9" fillId="10" borderId="0" xfId="8" applyFill="1"/>
    <xf numFmtId="0" fontId="9" fillId="0" borderId="0" xfId="8"/>
    <xf numFmtId="0" fontId="61" fillId="12" borderId="0" xfId="8" applyFont="1" applyFill="1"/>
    <xf numFmtId="0" fontId="9" fillId="12" borderId="0" xfId="8" applyFill="1"/>
    <xf numFmtId="0" fontId="67" fillId="6" borderId="0" xfId="8" applyFont="1" applyFill="1" applyAlignment="1">
      <alignment horizontal="left" wrapText="1"/>
    </xf>
    <xf numFmtId="0" fontId="65" fillId="2" borderId="0" xfId="8" applyFont="1" applyFill="1" applyAlignment="1">
      <alignment horizontal="left"/>
    </xf>
    <xf numFmtId="0" fontId="63" fillId="2" borderId="0" xfId="8" applyFont="1" applyFill="1" applyAlignment="1">
      <alignment horizontal="left"/>
    </xf>
    <xf numFmtId="0" fontId="63" fillId="8" borderId="0" xfId="8" applyFont="1" applyFill="1" applyAlignment="1">
      <alignment horizontal="left"/>
    </xf>
    <xf numFmtId="0" fontId="64" fillId="8" borderId="0" xfId="8" applyFont="1" applyFill="1" applyAlignment="1">
      <alignment horizontal="left"/>
    </xf>
    <xf numFmtId="0" fontId="9" fillId="6" borderId="0" xfId="8" applyFill="1"/>
    <xf numFmtId="0" fontId="70" fillId="0" borderId="14" xfId="0" applyFont="1" applyBorder="1"/>
    <xf numFmtId="0" fontId="70" fillId="0" borderId="15" xfId="0" applyFont="1" applyBorder="1"/>
    <xf numFmtId="0" fontId="75" fillId="2" borderId="26" xfId="0" applyFont="1" applyFill="1" applyBorder="1" applyAlignment="1">
      <alignment horizontal="center"/>
    </xf>
    <xf numFmtId="0" fontId="57" fillId="4" borderId="26" xfId="0" applyFont="1" applyFill="1" applyBorder="1" applyAlignment="1">
      <alignment horizontal="center"/>
    </xf>
    <xf numFmtId="0" fontId="57" fillId="3" borderId="26" xfId="0" applyFont="1" applyFill="1" applyBorder="1" applyAlignment="1">
      <alignment horizontal="center"/>
    </xf>
    <xf numFmtId="0" fontId="70" fillId="5" borderId="28" xfId="0" applyFont="1" applyFill="1" applyBorder="1" applyAlignment="1">
      <alignment horizontal="center"/>
    </xf>
    <xf numFmtId="0" fontId="70" fillId="5" borderId="11" xfId="0" applyFont="1" applyFill="1" applyBorder="1" applyAlignment="1">
      <alignment horizontal="center"/>
    </xf>
    <xf numFmtId="0" fontId="70" fillId="5" borderId="29" xfId="0" applyFont="1" applyFill="1" applyBorder="1" applyAlignment="1">
      <alignment horizontal="center"/>
    </xf>
    <xf numFmtId="0" fontId="57" fillId="8" borderId="30" xfId="0" applyFont="1" applyFill="1" applyBorder="1" applyAlignment="1">
      <alignment horizontal="center" vertical="center"/>
    </xf>
    <xf numFmtId="167" fontId="70" fillId="0" borderId="32" xfId="0" applyNumberFormat="1" applyFont="1" applyBorder="1" applyAlignment="1">
      <alignment horizontal="center" vertical="center"/>
    </xf>
    <xf numFmtId="167" fontId="70" fillId="6" borderId="31" xfId="0" applyNumberFormat="1" applyFont="1" applyFill="1" applyBorder="1" applyAlignment="1">
      <alignment horizontal="center" vertical="center" wrapText="1"/>
    </xf>
    <xf numFmtId="167" fontId="70" fillId="6" borderId="33" xfId="0" applyNumberFormat="1" applyFont="1" applyFill="1" applyBorder="1" applyAlignment="1">
      <alignment horizontal="center" vertical="center" wrapText="1"/>
    </xf>
    <xf numFmtId="0" fontId="57" fillId="8" borderId="34" xfId="0" applyFont="1" applyFill="1" applyBorder="1" applyAlignment="1">
      <alignment horizontal="center" vertical="center"/>
    </xf>
    <xf numFmtId="167" fontId="70" fillId="5" borderId="28" xfId="0" applyNumberFormat="1" applyFont="1" applyFill="1" applyBorder="1" applyAlignment="1">
      <alignment horizontal="center" vertical="center"/>
    </xf>
    <xf numFmtId="167" fontId="70" fillId="5" borderId="11" xfId="0" applyNumberFormat="1" applyFont="1" applyFill="1" applyBorder="1" applyAlignment="1">
      <alignment horizontal="center" vertical="center" wrapText="1"/>
    </xf>
    <xf numFmtId="167" fontId="70" fillId="5" borderId="29" xfId="0" applyNumberFormat="1" applyFont="1" applyFill="1" applyBorder="1" applyAlignment="1">
      <alignment horizontal="center" vertical="center" wrapText="1"/>
    </xf>
    <xf numFmtId="0" fontId="57" fillId="8" borderId="36" xfId="0" applyFont="1" applyFill="1" applyBorder="1" applyAlignment="1">
      <alignment horizontal="center" vertical="center"/>
    </xf>
    <xf numFmtId="167" fontId="70" fillId="0" borderId="38" xfId="0" applyNumberFormat="1" applyFont="1" applyBorder="1" applyAlignment="1">
      <alignment horizontal="center" vertical="center"/>
    </xf>
    <xf numFmtId="167" fontId="70" fillId="6" borderId="1" xfId="0" applyNumberFormat="1" applyFont="1" applyFill="1" applyBorder="1" applyAlignment="1">
      <alignment horizontal="center" vertical="center" wrapText="1"/>
    </xf>
    <xf numFmtId="167" fontId="70" fillId="6" borderId="39" xfId="0" applyNumberFormat="1" applyFont="1" applyFill="1" applyBorder="1" applyAlignment="1">
      <alignment horizontal="center" vertical="center" wrapText="1"/>
    </xf>
    <xf numFmtId="167" fontId="70" fillId="5" borderId="38" xfId="0" applyNumberFormat="1" applyFont="1" applyFill="1" applyBorder="1" applyAlignment="1">
      <alignment horizontal="center" vertical="center"/>
    </xf>
    <xf numFmtId="167" fontId="70" fillId="5" borderId="1" xfId="0" applyNumberFormat="1" applyFont="1" applyFill="1" applyBorder="1" applyAlignment="1">
      <alignment horizontal="center" vertical="center" wrapText="1"/>
    </xf>
    <xf numFmtId="167" fontId="70" fillId="5" borderId="39" xfId="0" applyNumberFormat="1" applyFont="1" applyFill="1" applyBorder="1" applyAlignment="1">
      <alignment horizontal="center" vertical="center" wrapText="1"/>
    </xf>
    <xf numFmtId="0" fontId="57" fillId="8" borderId="40" xfId="0" applyFont="1" applyFill="1" applyBorder="1" applyAlignment="1">
      <alignment horizontal="center" vertical="center" wrapText="1"/>
    </xf>
    <xf numFmtId="167" fontId="70" fillId="6" borderId="43" xfId="0" applyNumberFormat="1" applyFont="1" applyFill="1" applyBorder="1" applyAlignment="1">
      <alignment horizontal="center" vertical="center"/>
    </xf>
    <xf numFmtId="167" fontId="70" fillId="6" borderId="26" xfId="0" applyNumberFormat="1" applyFont="1" applyFill="1" applyBorder="1" applyAlignment="1">
      <alignment horizontal="center" vertical="center" wrapText="1"/>
    </xf>
    <xf numFmtId="167" fontId="70" fillId="6" borderId="44" xfId="0" applyNumberFormat="1" applyFont="1" applyFill="1" applyBorder="1" applyAlignment="1">
      <alignment horizontal="center" vertical="center" wrapText="1"/>
    </xf>
    <xf numFmtId="166" fontId="57" fillId="6" borderId="0" xfId="1" applyNumberFormat="1" applyFont="1" applyFill="1" applyBorder="1" applyAlignment="1">
      <alignment horizontal="center" vertical="center"/>
    </xf>
    <xf numFmtId="167" fontId="57" fillId="6" borderId="0" xfId="2" applyNumberFormat="1" applyFont="1" applyFill="1" applyBorder="1" applyAlignment="1">
      <alignment horizontal="right"/>
    </xf>
    <xf numFmtId="0" fontId="57" fillId="8" borderId="16" xfId="0" applyFont="1" applyFill="1" applyBorder="1" applyAlignment="1">
      <alignment horizontal="center" vertical="center"/>
    </xf>
    <xf numFmtId="167" fontId="70" fillId="0" borderId="46" xfId="0" applyNumberFormat="1" applyFont="1" applyBorder="1" applyAlignment="1">
      <alignment horizontal="center" vertical="center"/>
    </xf>
    <xf numFmtId="167" fontId="70" fillId="0" borderId="47" xfId="0" applyNumberFormat="1" applyFont="1" applyBorder="1" applyAlignment="1">
      <alignment horizontal="center" vertical="center"/>
    </xf>
    <xf numFmtId="167" fontId="70" fillId="0" borderId="20" xfId="0" applyNumberFormat="1" applyFont="1" applyBorder="1" applyAlignment="1">
      <alignment horizontal="center" vertical="center"/>
    </xf>
    <xf numFmtId="0" fontId="57" fillId="8" borderId="40" xfId="0" applyFont="1" applyFill="1" applyBorder="1" applyAlignment="1">
      <alignment horizontal="center" vertical="center"/>
    </xf>
    <xf numFmtId="167" fontId="70" fillId="0" borderId="43" xfId="0" applyNumberFormat="1" applyFont="1" applyBorder="1" applyAlignment="1">
      <alignment horizontal="center" vertical="center"/>
    </xf>
    <xf numFmtId="167" fontId="70" fillId="5" borderId="43" xfId="0" applyNumberFormat="1" applyFont="1" applyFill="1" applyBorder="1" applyAlignment="1">
      <alignment horizontal="center" vertical="center"/>
    </xf>
    <xf numFmtId="167" fontId="70" fillId="5" borderId="26" xfId="0" applyNumberFormat="1" applyFont="1" applyFill="1" applyBorder="1" applyAlignment="1">
      <alignment horizontal="center" vertical="center" wrapText="1"/>
    </xf>
    <xf numFmtId="167" fontId="70" fillId="5" borderId="44" xfId="0" applyNumberFormat="1" applyFont="1" applyFill="1" applyBorder="1" applyAlignment="1">
      <alignment horizontal="center" vertical="center" wrapText="1"/>
    </xf>
    <xf numFmtId="165" fontId="78" fillId="9" borderId="1" xfId="1" applyNumberFormat="1" applyFont="1" applyFill="1" applyBorder="1" applyAlignment="1"/>
    <xf numFmtId="0" fontId="57" fillId="7" borderId="1" xfId="0" applyFont="1" applyFill="1" applyBorder="1" applyAlignment="1" applyProtection="1">
      <alignment horizontal="center"/>
      <protection locked="0"/>
    </xf>
    <xf numFmtId="1" fontId="57" fillId="6" borderId="1" xfId="0" applyNumberFormat="1" applyFont="1" applyFill="1" applyBorder="1" applyAlignment="1">
      <alignment horizontal="center"/>
    </xf>
    <xf numFmtId="167" fontId="57" fillId="6" borderId="1" xfId="0" applyNumberFormat="1" applyFont="1" applyFill="1" applyBorder="1" applyAlignment="1">
      <alignment horizontal="center"/>
    </xf>
    <xf numFmtId="0" fontId="3" fillId="4" borderId="5" xfId="0" applyFont="1" applyFill="1" applyBorder="1"/>
    <xf numFmtId="0" fontId="0" fillId="4" borderId="6" xfId="0" applyFill="1" applyBorder="1"/>
    <xf numFmtId="167" fontId="82" fillId="4" borderId="4" xfId="0" applyNumberFormat="1" applyFont="1" applyFill="1" applyBorder="1" applyAlignment="1">
      <alignment horizontal="center"/>
    </xf>
    <xf numFmtId="0" fontId="0" fillId="6" borderId="25" xfId="0" applyFill="1" applyBorder="1"/>
    <xf numFmtId="0" fontId="57" fillId="6" borderId="25" xfId="0" applyFont="1" applyFill="1" applyBorder="1" applyAlignment="1">
      <alignment horizontal="center"/>
    </xf>
    <xf numFmtId="44" fontId="70" fillId="6" borderId="23" xfId="1" applyFont="1" applyFill="1" applyBorder="1" applyAlignment="1">
      <alignment horizontal="center" vertical="center" wrapText="1"/>
    </xf>
    <xf numFmtId="44" fontId="70" fillId="6" borderId="22" xfId="1" applyFont="1" applyFill="1" applyBorder="1" applyAlignment="1">
      <alignment wrapText="1"/>
    </xf>
    <xf numFmtId="165" fontId="70" fillId="6" borderId="23" xfId="1" applyNumberFormat="1" applyFont="1" applyFill="1" applyBorder="1" applyAlignment="1">
      <alignment horizontal="center" wrapText="1"/>
    </xf>
    <xf numFmtId="167" fontId="70" fillId="13" borderId="39" xfId="0" applyNumberFormat="1" applyFont="1" applyFill="1" applyBorder="1" applyAlignment="1">
      <alignment horizontal="center" vertical="center" wrapText="1"/>
    </xf>
    <xf numFmtId="0" fontId="57" fillId="13" borderId="37" xfId="0" applyFont="1" applyFill="1" applyBorder="1" applyAlignment="1">
      <alignment horizontal="center" vertical="center"/>
    </xf>
    <xf numFmtId="0" fontId="57" fillId="8" borderId="6" xfId="0" applyFont="1" applyFill="1" applyBorder="1" applyAlignment="1">
      <alignment vertical="center"/>
    </xf>
    <xf numFmtId="165" fontId="70" fillId="8" borderId="37" xfId="1" applyNumberFormat="1" applyFont="1" applyFill="1" applyBorder="1" applyAlignment="1">
      <alignment horizontal="center" wrapText="1"/>
    </xf>
    <xf numFmtId="0" fontId="57" fillId="6" borderId="42" xfId="0" applyFont="1" applyFill="1" applyBorder="1" applyAlignment="1">
      <alignment horizontal="center" vertical="center"/>
    </xf>
    <xf numFmtId="0" fontId="57" fillId="6" borderId="41" xfId="0" applyFont="1" applyFill="1" applyBorder="1" applyAlignment="1">
      <alignment vertical="center"/>
    </xf>
    <xf numFmtId="165" fontId="70" fillId="6" borderId="42" xfId="1" applyNumberFormat="1" applyFont="1" applyFill="1" applyBorder="1" applyAlignment="1">
      <alignment horizontal="center" wrapText="1"/>
    </xf>
    <xf numFmtId="0" fontId="0" fillId="0" borderId="0" xfId="0" applyAlignment="1">
      <alignment horizontal="center"/>
    </xf>
    <xf numFmtId="0" fontId="75" fillId="2" borderId="11" xfId="0" applyFont="1" applyFill="1" applyBorder="1" applyAlignment="1">
      <alignment horizontal="center"/>
    </xf>
    <xf numFmtId="0" fontId="57" fillId="4" borderId="11" xfId="0" applyFont="1" applyFill="1" applyBorder="1" applyAlignment="1">
      <alignment horizontal="center"/>
    </xf>
    <xf numFmtId="0" fontId="57" fillId="3" borderId="11" xfId="0" applyFont="1" applyFill="1" applyBorder="1" applyAlignment="1">
      <alignment horizontal="center"/>
    </xf>
    <xf numFmtId="0" fontId="57" fillId="6" borderId="32" xfId="0" applyFont="1" applyFill="1" applyBorder="1" applyAlignment="1">
      <alignment horizontal="center" vertical="center"/>
    </xf>
    <xf numFmtId="0" fontId="57" fillId="8" borderId="38" xfId="0" applyFont="1" applyFill="1" applyBorder="1" applyAlignment="1">
      <alignment horizontal="center" vertical="center"/>
    </xf>
    <xf numFmtId="167" fontId="70" fillId="8" borderId="28" xfId="0" applyNumberFormat="1" applyFont="1" applyFill="1" applyBorder="1" applyAlignment="1">
      <alignment horizontal="center" vertical="center"/>
    </xf>
    <xf numFmtId="167" fontId="70" fillId="8" borderId="11" xfId="0" applyNumberFormat="1" applyFont="1" applyFill="1" applyBorder="1" applyAlignment="1">
      <alignment horizontal="center" vertical="center" wrapText="1"/>
    </xf>
    <xf numFmtId="167" fontId="70" fillId="8" borderId="29" xfId="0" applyNumberFormat="1" applyFont="1" applyFill="1" applyBorder="1" applyAlignment="1">
      <alignment horizontal="center" vertical="center" wrapText="1"/>
    </xf>
    <xf numFmtId="0" fontId="57" fillId="6" borderId="38" xfId="0" applyFont="1" applyFill="1" applyBorder="1" applyAlignment="1">
      <alignment horizontal="center" vertical="center"/>
    </xf>
    <xf numFmtId="0" fontId="57" fillId="8" borderId="43" xfId="0" applyFont="1" applyFill="1" applyBorder="1" applyAlignment="1">
      <alignment horizontal="center" vertical="center"/>
    </xf>
    <xf numFmtId="167" fontId="70" fillId="8" borderId="43" xfId="0" applyNumberFormat="1" applyFont="1" applyFill="1" applyBorder="1" applyAlignment="1">
      <alignment horizontal="center" vertical="center"/>
    </xf>
    <xf numFmtId="167" fontId="70" fillId="8" borderId="26" xfId="0" applyNumberFormat="1" applyFont="1" applyFill="1" applyBorder="1" applyAlignment="1">
      <alignment horizontal="center" vertical="center" wrapText="1"/>
    </xf>
    <xf numFmtId="167" fontId="70" fillId="8" borderId="44" xfId="0" applyNumberFormat="1" applyFont="1" applyFill="1" applyBorder="1" applyAlignment="1">
      <alignment horizontal="center" vertical="center" wrapText="1"/>
    </xf>
    <xf numFmtId="167" fontId="70" fillId="0" borderId="31" xfId="0" applyNumberFormat="1" applyFont="1" applyBorder="1" applyAlignment="1">
      <alignment horizontal="center" vertical="center"/>
    </xf>
    <xf numFmtId="167" fontId="70" fillId="0" borderId="33" xfId="0" applyNumberFormat="1" applyFont="1" applyBorder="1" applyAlignment="1">
      <alignment horizontal="center" vertical="center"/>
    </xf>
    <xf numFmtId="167" fontId="70" fillId="8" borderId="38" xfId="0" applyNumberFormat="1" applyFont="1" applyFill="1" applyBorder="1" applyAlignment="1">
      <alignment horizontal="center" vertical="center"/>
    </xf>
    <xf numFmtId="167" fontId="70" fillId="8" borderId="1" xfId="0" applyNumberFormat="1" applyFont="1" applyFill="1" applyBorder="1" applyAlignment="1">
      <alignment horizontal="center" vertical="center" wrapText="1"/>
    </xf>
    <xf numFmtId="167" fontId="70" fillId="8" borderId="39" xfId="0" applyNumberFormat="1" applyFont="1" applyFill="1" applyBorder="1" applyAlignment="1">
      <alignment horizontal="center" vertical="center" wrapText="1"/>
    </xf>
    <xf numFmtId="0" fontId="0" fillId="4" borderId="5" xfId="0" applyFill="1" applyBorder="1"/>
    <xf numFmtId="0" fontId="0" fillId="4" borderId="4" xfId="0" applyFill="1" applyBorder="1"/>
    <xf numFmtId="0" fontId="57" fillId="8" borderId="37" xfId="0" applyFont="1" applyFill="1" applyBorder="1" applyAlignment="1">
      <alignment horizontal="center" vertical="center"/>
    </xf>
    <xf numFmtId="0" fontId="52" fillId="6" borderId="6" xfId="7" applyFill="1" applyBorder="1"/>
    <xf numFmtId="0" fontId="9" fillId="6" borderId="6" xfId="8" applyFill="1" applyBorder="1"/>
    <xf numFmtId="0" fontId="9" fillId="6" borderId="4" xfId="8" applyFill="1" applyBorder="1"/>
    <xf numFmtId="0" fontId="17" fillId="6" borderId="0" xfId="0" applyFont="1" applyFill="1" applyBorder="1" applyAlignment="1" applyProtection="1"/>
    <xf numFmtId="167" fontId="27" fillId="8" borderId="1" xfId="0" applyNumberFormat="1" applyFont="1" applyFill="1" applyBorder="1" applyAlignment="1" applyProtection="1">
      <alignment horizontal="center" vertical="center"/>
    </xf>
    <xf numFmtId="167" fontId="27" fillId="8" borderId="1" xfId="0" applyNumberFormat="1" applyFont="1" applyFill="1" applyBorder="1" applyAlignment="1" applyProtection="1">
      <alignment horizontal="center" vertical="center"/>
      <protection locked="0"/>
    </xf>
    <xf numFmtId="0" fontId="17" fillId="6" borderId="0" xfId="0" applyFont="1" applyFill="1" applyBorder="1" applyAlignment="1" applyProtection="1">
      <protection locked="0"/>
    </xf>
    <xf numFmtId="0" fontId="24" fillId="4" borderId="5" xfId="0" applyFont="1" applyFill="1" applyBorder="1" applyAlignment="1"/>
    <xf numFmtId="0" fontId="24" fillId="4" borderId="6" xfId="0" applyFont="1" applyFill="1" applyBorder="1" applyAlignment="1"/>
    <xf numFmtId="0" fontId="24" fillId="4" borderId="4" xfId="0" applyFont="1" applyFill="1" applyBorder="1" applyAlignment="1"/>
    <xf numFmtId="0" fontId="60" fillId="10" borderId="0" xfId="8" applyFont="1" applyFill="1" applyAlignment="1">
      <alignment horizontal="left" wrapText="1"/>
    </xf>
    <xf numFmtId="0" fontId="59" fillId="10" borderId="0" xfId="8" applyFont="1" applyFill="1" applyAlignment="1">
      <alignment horizontal="left" wrapText="1"/>
    </xf>
    <xf numFmtId="0" fontId="64" fillId="10" borderId="0" xfId="8" applyFont="1" applyFill="1" applyAlignment="1">
      <alignment horizontal="justify" vertical="top" wrapText="1"/>
    </xf>
    <xf numFmtId="0" fontId="58" fillId="10" borderId="0" xfId="8" applyFont="1" applyFill="1" applyAlignment="1">
      <alignment horizontal="center" wrapText="1"/>
    </xf>
    <xf numFmtId="0" fontId="94" fillId="10" borderId="0" xfId="8" applyFont="1" applyFill="1" applyAlignment="1">
      <alignment horizontal="center"/>
    </xf>
    <xf numFmtId="0" fontId="64" fillId="6" borderId="0" xfId="8" applyFont="1" applyFill="1" applyAlignment="1">
      <alignment horizontal="left" wrapText="1"/>
    </xf>
    <xf numFmtId="0" fontId="63" fillId="6" borderId="0" xfId="8" applyFont="1" applyFill="1" applyAlignment="1">
      <alignment horizontal="left"/>
    </xf>
    <xf numFmtId="0" fontId="5" fillId="6" borderId="0" xfId="0" applyFont="1" applyFill="1"/>
    <xf numFmtId="0" fontId="3" fillId="6" borderId="0" xfId="0" applyFont="1" applyFill="1"/>
    <xf numFmtId="0" fontId="69" fillId="6" borderId="0" xfId="0" applyFont="1" applyFill="1"/>
    <xf numFmtId="0" fontId="3" fillId="6" borderId="0" xfId="0" applyFont="1" applyFill="1" applyAlignment="1">
      <alignment vertical="center"/>
    </xf>
    <xf numFmtId="0" fontId="69" fillId="6" borderId="0" xfId="0" applyFont="1" applyFill="1" applyAlignment="1">
      <alignment wrapText="1"/>
    </xf>
    <xf numFmtId="166" fontId="70" fillId="0" borderId="22" xfId="1" applyNumberFormat="1" applyFont="1" applyBorder="1" applyAlignment="1">
      <alignment horizontal="center" vertical="center"/>
    </xf>
    <xf numFmtId="165" fontId="70" fillId="2" borderId="31" xfId="1" applyNumberFormat="1" applyFont="1" applyFill="1" applyBorder="1" applyAlignment="1"/>
    <xf numFmtId="165" fontId="70" fillId="4" borderId="31" xfId="1" applyNumberFormat="1" applyFont="1" applyFill="1" applyBorder="1" applyAlignment="1"/>
    <xf numFmtId="165" fontId="70" fillId="3" borderId="31" xfId="1" applyNumberFormat="1" applyFont="1" applyFill="1" applyBorder="1" applyAlignment="1"/>
    <xf numFmtId="165" fontId="70" fillId="0" borderId="23" xfId="1" applyNumberFormat="1" applyFont="1" applyBorder="1" applyAlignment="1">
      <alignment horizontal="center" vertical="center"/>
    </xf>
    <xf numFmtId="166" fontId="70" fillId="5" borderId="3" xfId="1" applyNumberFormat="1" applyFont="1" applyFill="1" applyBorder="1" applyAlignment="1">
      <alignment vertical="center"/>
    </xf>
    <xf numFmtId="165" fontId="70" fillId="2" borderId="1" xfId="1" applyNumberFormat="1" applyFont="1" applyFill="1" applyBorder="1" applyAlignment="1"/>
    <xf numFmtId="165" fontId="70" fillId="4" borderId="1" xfId="1" applyNumberFormat="1" applyFont="1" applyFill="1" applyBorder="1" applyAlignment="1"/>
    <xf numFmtId="165" fontId="70" fillId="3" borderId="1" xfId="1" applyNumberFormat="1" applyFont="1" applyFill="1" applyBorder="1" applyAlignment="1"/>
    <xf numFmtId="165" fontId="70" fillId="5" borderId="35" xfId="1" applyNumberFormat="1" applyFont="1" applyFill="1" applyBorder="1" applyAlignment="1">
      <alignment vertical="center"/>
    </xf>
    <xf numFmtId="166" fontId="70" fillId="0" borderId="6" xfId="1" applyNumberFormat="1" applyFont="1" applyBorder="1" applyAlignment="1">
      <alignment horizontal="center" vertical="center"/>
    </xf>
    <xf numFmtId="165" fontId="70" fillId="0" borderId="37" xfId="1" applyNumberFormat="1" applyFont="1" applyBorder="1" applyAlignment="1">
      <alignment horizontal="center" vertical="center"/>
    </xf>
    <xf numFmtId="166" fontId="70" fillId="6" borderId="41" xfId="1" applyNumberFormat="1" applyFont="1" applyFill="1" applyBorder="1" applyAlignment="1">
      <alignment horizontal="center" vertical="center"/>
    </xf>
    <xf numFmtId="165" fontId="70" fillId="2" borderId="26" xfId="1" applyNumberFormat="1" applyFont="1" applyFill="1" applyBorder="1" applyAlignment="1"/>
    <xf numFmtId="165" fontId="70" fillId="4" borderId="26" xfId="1" applyNumberFormat="1" applyFont="1" applyFill="1" applyBorder="1" applyAlignment="1"/>
    <xf numFmtId="165" fontId="70" fillId="3" borderId="26" xfId="1" applyNumberFormat="1" applyFont="1" applyFill="1" applyBorder="1" applyAlignment="1"/>
    <xf numFmtId="165" fontId="70" fillId="6" borderId="42" xfId="1" applyNumberFormat="1" applyFont="1" applyFill="1" applyBorder="1" applyAlignment="1">
      <alignment vertical="center"/>
    </xf>
    <xf numFmtId="0" fontId="57" fillId="6" borderId="0" xfId="0" applyFont="1" applyFill="1" applyAlignment="1">
      <alignment horizontal="center" vertical="center" wrapText="1"/>
    </xf>
    <xf numFmtId="0" fontId="57" fillId="6" borderId="0" xfId="0" applyFont="1" applyFill="1" applyAlignment="1">
      <alignment horizontal="center" vertical="center"/>
    </xf>
    <xf numFmtId="167" fontId="70" fillId="6" borderId="0" xfId="0" applyNumberFormat="1" applyFont="1" applyFill="1" applyAlignment="1">
      <alignment horizontal="center" vertical="center"/>
    </xf>
    <xf numFmtId="167" fontId="70" fillId="6" borderId="0" xfId="0" applyNumberFormat="1" applyFont="1" applyFill="1" applyAlignment="1">
      <alignment horizontal="center" vertical="center" wrapText="1"/>
    </xf>
    <xf numFmtId="0" fontId="57" fillId="6" borderId="0" xfId="0" applyFont="1" applyFill="1" applyAlignment="1">
      <alignment horizontal="left" vertical="center" wrapText="1"/>
    </xf>
    <xf numFmtId="166" fontId="70" fillId="0" borderId="19" xfId="1" applyNumberFormat="1" applyFont="1" applyBorder="1" applyAlignment="1">
      <alignment vertical="center"/>
    </xf>
    <xf numFmtId="165" fontId="70" fillId="0" borderId="45" xfId="1" applyNumberFormat="1" applyFont="1" applyBorder="1" applyAlignment="1">
      <alignment vertical="center"/>
    </xf>
    <xf numFmtId="166" fontId="70" fillId="0" borderId="41" xfId="1" applyNumberFormat="1" applyFont="1" applyBorder="1" applyAlignment="1">
      <alignment vertical="center"/>
    </xf>
    <xf numFmtId="165" fontId="70" fillId="0" borderId="42" xfId="1" applyNumberFormat="1" applyFont="1" applyBorder="1" applyAlignment="1">
      <alignment vertical="center"/>
    </xf>
    <xf numFmtId="166" fontId="70" fillId="5" borderId="41" xfId="1" applyNumberFormat="1" applyFont="1" applyFill="1" applyBorder="1" applyAlignment="1">
      <alignment vertical="center"/>
    </xf>
    <xf numFmtId="165" fontId="70" fillId="5" borderId="42" xfId="1" applyNumberFormat="1" applyFont="1" applyFill="1" applyBorder="1" applyAlignment="1">
      <alignment vertical="center"/>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0" fontId="80" fillId="6" borderId="0" xfId="0" applyFont="1" applyFill="1" applyAlignment="1">
      <alignment horizontal="center"/>
    </xf>
    <xf numFmtId="0" fontId="99" fillId="0" borderId="3" xfId="7" applyFont="1" applyBorder="1" applyAlignment="1">
      <alignment vertical="center"/>
    </xf>
    <xf numFmtId="0" fontId="93" fillId="6" borderId="3" xfId="0" applyFont="1" applyFill="1" applyBorder="1"/>
    <xf numFmtId="0" fontId="0" fillId="6" borderId="0" xfId="0" applyFill="1" applyAlignment="1">
      <alignment horizontal="center" vertical="center" wrapText="1"/>
    </xf>
    <xf numFmtId="0" fontId="0" fillId="6" borderId="0" xfId="0" applyFill="1" applyAlignment="1">
      <alignment horizontal="center"/>
    </xf>
    <xf numFmtId="165" fontId="0" fillId="6" borderId="0" xfId="0" applyNumberFormat="1" applyFill="1" applyAlignment="1">
      <alignment horizontal="center"/>
    </xf>
    <xf numFmtId="0" fontId="0" fillId="6" borderId="0" xfId="0" applyFill="1" applyAlignment="1">
      <alignment horizontal="center" vertical="center"/>
    </xf>
    <xf numFmtId="0" fontId="57" fillId="6" borderId="0" xfId="0" applyFont="1" applyFill="1" applyAlignment="1">
      <alignment horizontal="center"/>
    </xf>
    <xf numFmtId="0" fontId="57" fillId="6" borderId="0" xfId="0" applyFont="1" applyFill="1"/>
    <xf numFmtId="0" fontId="81" fillId="6" borderId="0" xfId="0" applyFont="1" applyFill="1"/>
    <xf numFmtId="0" fontId="3" fillId="6" borderId="0" xfId="0" applyFont="1" applyFill="1" applyAlignment="1">
      <alignment horizontal="center" wrapText="1"/>
    </xf>
    <xf numFmtId="0" fontId="4" fillId="6" borderId="0" xfId="0" applyFont="1" applyFill="1"/>
    <xf numFmtId="166" fontId="70" fillId="8" borderId="3" xfId="1" applyNumberFormat="1" applyFont="1" applyFill="1" applyBorder="1" applyAlignment="1">
      <alignment horizontal="center" vertical="center"/>
    </xf>
    <xf numFmtId="165" fontId="70" fillId="8" borderId="35" xfId="1" applyNumberFormat="1" applyFont="1" applyFill="1" applyBorder="1" applyAlignment="1">
      <alignment vertical="center"/>
    </xf>
    <xf numFmtId="166" fontId="70" fillId="8" borderId="41" xfId="1" applyNumberFormat="1" applyFont="1" applyFill="1" applyBorder="1" applyAlignment="1">
      <alignment horizontal="center" vertical="center"/>
    </xf>
    <xf numFmtId="165" fontId="70" fillId="8" borderId="42" xfId="1" applyNumberFormat="1" applyFont="1" applyFill="1" applyBorder="1" applyAlignment="1">
      <alignment vertical="center"/>
    </xf>
    <xf numFmtId="166" fontId="70" fillId="0" borderId="56" xfId="1" applyNumberFormat="1" applyFont="1" applyBorder="1" applyAlignment="1">
      <alignment horizontal="center" vertical="center"/>
    </xf>
    <xf numFmtId="165" fontId="70" fillId="0" borderId="33" xfId="1" applyNumberFormat="1" applyFont="1" applyBorder="1" applyAlignment="1">
      <alignment vertical="center"/>
    </xf>
    <xf numFmtId="166" fontId="70" fillId="8" borderId="4" xfId="1" applyNumberFormat="1" applyFont="1" applyFill="1" applyBorder="1" applyAlignment="1">
      <alignment horizontal="center" vertical="center"/>
    </xf>
    <xf numFmtId="165" fontId="70" fillId="8" borderId="39" xfId="1" applyNumberFormat="1" applyFont="1" applyFill="1" applyBorder="1" applyAlignment="1">
      <alignment vertical="center"/>
    </xf>
    <xf numFmtId="166" fontId="70" fillId="0" borderId="4" xfId="1" applyNumberFormat="1" applyFont="1" applyBorder="1" applyAlignment="1">
      <alignment horizontal="center" vertical="center"/>
    </xf>
    <xf numFmtId="165" fontId="70" fillId="0" borderId="39" xfId="1" applyNumberFormat="1" applyFont="1" applyBorder="1" applyAlignment="1">
      <alignment vertical="center"/>
    </xf>
    <xf numFmtId="165" fontId="70" fillId="0" borderId="39" xfId="1" applyNumberFormat="1" applyFont="1" applyBorder="1" applyAlignment="1">
      <alignment horizontal="center" vertical="center"/>
    </xf>
    <xf numFmtId="166" fontId="70" fillId="8" borderId="57" xfId="1" applyNumberFormat="1" applyFont="1" applyFill="1" applyBorder="1" applyAlignment="1">
      <alignment vertical="center"/>
    </xf>
    <xf numFmtId="165" fontId="70" fillId="8" borderId="44" xfId="1" applyNumberFormat="1" applyFont="1" applyFill="1" applyBorder="1" applyAlignment="1">
      <alignment vertical="center"/>
    </xf>
    <xf numFmtId="0" fontId="90" fillId="6" borderId="0" xfId="0" applyFont="1" applyFill="1"/>
    <xf numFmtId="0" fontId="91" fillId="6" borderId="0" xfId="0" applyFont="1" applyFill="1"/>
    <xf numFmtId="0" fontId="3" fillId="4" borderId="6" xfId="0" applyFont="1" applyFill="1" applyBorder="1"/>
    <xf numFmtId="0" fontId="64" fillId="8" borderId="0" xfId="8" applyFont="1" applyFill="1" applyAlignment="1">
      <alignment horizontal="left" wrapText="1"/>
    </xf>
    <xf numFmtId="0" fontId="60" fillId="8" borderId="0" xfId="8" applyFont="1" applyFill="1" applyAlignment="1">
      <alignment horizontal="left" wrapText="1"/>
    </xf>
    <xf numFmtId="0" fontId="92" fillId="6" borderId="5" xfId="8" applyFont="1" applyFill="1" applyBorder="1" applyAlignment="1">
      <alignment horizontal="right"/>
    </xf>
    <xf numFmtId="0" fontId="92" fillId="6" borderId="6" xfId="8" applyFont="1" applyFill="1" applyBorder="1" applyAlignment="1">
      <alignment horizontal="right"/>
    </xf>
    <xf numFmtId="0" fontId="66" fillId="8" borderId="0" xfId="8" applyFont="1" applyFill="1" applyAlignment="1">
      <alignment horizontal="center"/>
    </xf>
    <xf numFmtId="0" fontId="97" fillId="8" borderId="0" xfId="8" applyFont="1" applyFill="1" applyAlignment="1">
      <alignment horizontal="left" wrapText="1"/>
    </xf>
    <xf numFmtId="0" fontId="63" fillId="12" borderId="0" xfId="8" applyFont="1" applyFill="1" applyAlignment="1">
      <alignment horizontal="left"/>
    </xf>
    <xf numFmtId="0" fontId="64" fillId="0" borderId="0" xfId="8" applyFont="1" applyAlignment="1">
      <alignment horizontal="left" wrapText="1"/>
    </xf>
    <xf numFmtId="0" fontId="60" fillId="10" borderId="0" xfId="8" applyFont="1" applyFill="1" applyAlignment="1">
      <alignment horizontal="left" wrapText="1"/>
    </xf>
    <xf numFmtId="0" fontId="60" fillId="10" borderId="0" xfId="8" applyFont="1" applyFill="1" applyAlignment="1">
      <alignment horizontal="left"/>
    </xf>
    <xf numFmtId="0" fontId="59" fillId="10" borderId="0" xfId="8" applyFont="1" applyFill="1" applyAlignment="1">
      <alignment horizontal="left" wrapText="1"/>
    </xf>
    <xf numFmtId="0" fontId="63" fillId="0" borderId="0" xfId="8" applyFont="1" applyAlignment="1">
      <alignment horizontal="center"/>
    </xf>
    <xf numFmtId="0" fontId="64" fillId="10" borderId="0" xfId="8" applyFont="1" applyFill="1" applyAlignment="1">
      <alignment horizontal="justify" vertical="top" wrapText="1"/>
    </xf>
    <xf numFmtId="0" fontId="95" fillId="10" borderId="0" xfId="8" applyFont="1" applyFill="1" applyAlignment="1">
      <alignment horizontal="left" wrapText="1"/>
    </xf>
    <xf numFmtId="0" fontId="61" fillId="10" borderId="0" xfId="8" applyFont="1" applyFill="1" applyAlignment="1">
      <alignment horizontal="left" wrapText="1"/>
    </xf>
    <xf numFmtId="0" fontId="58" fillId="11" borderId="0" xfId="8" applyFont="1" applyFill="1" applyAlignment="1">
      <alignment horizontal="center" wrapText="1"/>
    </xf>
    <xf numFmtId="0" fontId="59" fillId="0" borderId="0" xfId="8" applyFont="1" applyAlignment="1">
      <alignment horizontal="left" wrapText="1"/>
    </xf>
    <xf numFmtId="0" fontId="60" fillId="0" borderId="0" xfId="8" applyFont="1" applyAlignment="1">
      <alignment horizontal="left" wrapText="1"/>
    </xf>
    <xf numFmtId="0" fontId="4" fillId="6" borderId="0" xfId="0" applyFont="1" applyFill="1" applyAlignment="1">
      <alignment horizontal="center"/>
    </xf>
    <xf numFmtId="0" fontId="70" fillId="6" borderId="32" xfId="0" applyFont="1" applyFill="1" applyBorder="1" applyAlignment="1">
      <alignment horizontal="center"/>
    </xf>
    <xf numFmtId="0" fontId="70" fillId="6" borderId="31" xfId="0" applyFont="1" applyFill="1" applyBorder="1" applyAlignment="1">
      <alignment horizontal="center"/>
    </xf>
    <xf numFmtId="165" fontId="87" fillId="6" borderId="22" xfId="1" applyNumberFormat="1" applyFont="1" applyFill="1" applyBorder="1" applyAlignment="1">
      <alignment horizontal="center" wrapText="1"/>
    </xf>
    <xf numFmtId="5" fontId="86" fillId="7" borderId="49" xfId="2" applyNumberFormat="1" applyFont="1" applyFill="1" applyBorder="1" applyAlignment="1" applyProtection="1">
      <alignment horizontal="center" vertical="center" wrapText="1"/>
      <protection locked="0"/>
    </xf>
    <xf numFmtId="5" fontId="86" fillId="7" borderId="45" xfId="2" applyNumberFormat="1" applyFont="1" applyFill="1" applyBorder="1" applyAlignment="1" applyProtection="1">
      <alignment horizontal="center" vertical="center" wrapText="1"/>
      <protection locked="0"/>
    </xf>
    <xf numFmtId="5" fontId="86" fillId="7" borderId="50" xfId="2" applyNumberFormat="1" applyFont="1" applyFill="1" applyBorder="1" applyAlignment="1" applyProtection="1">
      <alignment horizontal="center" vertical="center" wrapText="1"/>
      <protection locked="0"/>
    </xf>
    <xf numFmtId="5" fontId="86" fillId="7" borderId="51" xfId="2" applyNumberFormat="1" applyFont="1" applyFill="1" applyBorder="1" applyAlignment="1" applyProtection="1">
      <alignment horizontal="center" vertical="center" wrapText="1"/>
      <protection locked="0"/>
    </xf>
    <xf numFmtId="5" fontId="86" fillId="7" borderId="53" xfId="2" applyNumberFormat="1" applyFont="1" applyFill="1" applyBorder="1" applyAlignment="1" applyProtection="1">
      <alignment horizontal="center" vertical="center" wrapText="1"/>
      <protection locked="0"/>
    </xf>
    <xf numFmtId="5" fontId="86" fillId="7" borderId="27" xfId="2" applyNumberFormat="1" applyFont="1" applyFill="1" applyBorder="1" applyAlignment="1" applyProtection="1">
      <alignment horizontal="center" vertical="center" wrapText="1"/>
      <protection locked="0"/>
    </xf>
    <xf numFmtId="165" fontId="88" fillId="6" borderId="21" xfId="1" applyNumberFormat="1" applyFont="1" applyFill="1" applyBorder="1" applyAlignment="1">
      <alignment horizontal="center" wrapText="1"/>
    </xf>
    <xf numFmtId="165" fontId="88" fillId="6" borderId="22" xfId="1" applyNumberFormat="1" applyFont="1" applyFill="1" applyBorder="1" applyAlignment="1">
      <alignment horizontal="center" wrapText="1"/>
    </xf>
    <xf numFmtId="0" fontId="70" fillId="13" borderId="38" xfId="0" applyFont="1" applyFill="1" applyBorder="1" applyAlignment="1">
      <alignment horizontal="center"/>
    </xf>
    <xf numFmtId="0" fontId="70" fillId="13" borderId="1" xfId="0" applyFont="1" applyFill="1" applyBorder="1" applyAlignment="1">
      <alignment horizontal="center"/>
    </xf>
    <xf numFmtId="165" fontId="87" fillId="13" borderId="6" xfId="1" applyNumberFormat="1" applyFont="1" applyFill="1" applyBorder="1" applyAlignment="1">
      <alignment horizontal="center" wrapText="1"/>
    </xf>
    <xf numFmtId="165" fontId="88" fillId="8" borderId="52" xfId="1" applyNumberFormat="1" applyFont="1" applyFill="1" applyBorder="1" applyAlignment="1">
      <alignment horizontal="center" wrapText="1"/>
    </xf>
    <xf numFmtId="165" fontId="88" fillId="8" borderId="6" xfId="1" applyNumberFormat="1" applyFont="1" applyFill="1" applyBorder="1" applyAlignment="1">
      <alignment horizontal="center" wrapText="1"/>
    </xf>
    <xf numFmtId="0" fontId="70" fillId="6" borderId="43" xfId="0" applyFont="1" applyFill="1" applyBorder="1" applyAlignment="1">
      <alignment horizontal="center"/>
    </xf>
    <xf numFmtId="0" fontId="70" fillId="6" borderId="26" xfId="0" applyFont="1" applyFill="1" applyBorder="1" applyAlignment="1">
      <alignment horizontal="center"/>
    </xf>
    <xf numFmtId="165" fontId="87" fillId="6" borderId="41" xfId="1" applyNumberFormat="1" applyFont="1" applyFill="1" applyBorder="1" applyAlignment="1">
      <alignment horizontal="center" wrapText="1"/>
    </xf>
    <xf numFmtId="165" fontId="88" fillId="6" borderId="54" xfId="1" applyNumberFormat="1" applyFont="1" applyFill="1" applyBorder="1" applyAlignment="1">
      <alignment horizontal="center" wrapText="1"/>
    </xf>
    <xf numFmtId="165" fontId="88" fillId="6" borderId="41" xfId="1" applyNumberFormat="1" applyFont="1" applyFill="1" applyBorder="1" applyAlignment="1">
      <alignment horizontal="center" wrapText="1"/>
    </xf>
    <xf numFmtId="0" fontId="3" fillId="4" borderId="5" xfId="0" applyFont="1" applyFill="1" applyBorder="1" applyAlignment="1">
      <alignment horizontal="center"/>
    </xf>
    <xf numFmtId="0" fontId="3" fillId="4" borderId="6" xfId="0" applyFont="1" applyFill="1" applyBorder="1" applyAlignment="1">
      <alignment horizontal="center"/>
    </xf>
    <xf numFmtId="0" fontId="3" fillId="4" borderId="4" xfId="0" applyFont="1" applyFill="1" applyBorder="1" applyAlignment="1">
      <alignment horizontal="center"/>
    </xf>
    <xf numFmtId="0" fontId="7" fillId="7" borderId="5" xfId="0" applyFont="1" applyFill="1" applyBorder="1" applyAlignment="1">
      <alignment horizontal="center" vertical="center"/>
    </xf>
    <xf numFmtId="0" fontId="7" fillId="7" borderId="4" xfId="0" applyFont="1" applyFill="1" applyBorder="1" applyAlignment="1">
      <alignment horizontal="center" vertical="center"/>
    </xf>
    <xf numFmtId="0" fontId="83" fillId="5" borderId="48" xfId="0" applyFont="1" applyFill="1" applyBorder="1" applyAlignment="1">
      <alignment horizontal="center" vertical="center" wrapText="1"/>
    </xf>
    <xf numFmtId="0" fontId="83" fillId="5" borderId="14" xfId="0" applyFont="1" applyFill="1" applyBorder="1" applyAlignment="1">
      <alignment horizontal="center" vertical="center" wrapText="1"/>
    </xf>
    <xf numFmtId="0" fontId="83" fillId="5" borderId="15" xfId="0" applyFont="1" applyFill="1" applyBorder="1" applyAlignment="1">
      <alignment horizontal="center" vertical="center" wrapText="1"/>
    </xf>
    <xf numFmtId="0" fontId="84" fillId="5" borderId="48" xfId="0" applyFont="1" applyFill="1" applyBorder="1" applyAlignment="1">
      <alignment horizontal="center" vertical="center" wrapText="1"/>
    </xf>
    <xf numFmtId="0" fontId="84" fillId="5" borderId="14" xfId="0" applyFont="1" applyFill="1" applyBorder="1" applyAlignment="1">
      <alignment horizontal="center" vertical="center" wrapText="1"/>
    </xf>
    <xf numFmtId="0" fontId="84" fillId="5" borderId="15" xfId="0" applyFont="1" applyFill="1" applyBorder="1" applyAlignment="1">
      <alignment horizontal="center" vertical="center" wrapText="1"/>
    </xf>
    <xf numFmtId="0" fontId="85" fillId="5" borderId="49" xfId="0" applyFont="1" applyFill="1" applyBorder="1" applyAlignment="1">
      <alignment horizontal="center" vertical="center" wrapText="1"/>
    </xf>
    <xf numFmtId="0" fontId="85" fillId="5" borderId="19" xfId="0" applyFont="1" applyFill="1" applyBorder="1" applyAlignment="1">
      <alignment horizontal="center" vertical="center" wrapText="1"/>
    </xf>
    <xf numFmtId="0" fontId="85" fillId="5" borderId="45" xfId="0" applyFont="1" applyFill="1" applyBorder="1" applyAlignment="1">
      <alignment horizontal="center" vertical="center" wrapText="1"/>
    </xf>
    <xf numFmtId="0" fontId="86" fillId="5" borderId="48" xfId="0" applyFont="1" applyFill="1" applyBorder="1" applyAlignment="1">
      <alignment horizontal="center" vertical="center" wrapText="1"/>
    </xf>
    <xf numFmtId="0" fontId="86" fillId="5" borderId="15" xfId="0" applyFont="1" applyFill="1" applyBorder="1" applyAlignment="1">
      <alignment horizontal="center" vertical="center" wrapText="1"/>
    </xf>
    <xf numFmtId="0" fontId="86" fillId="5" borderId="49" xfId="0" applyFont="1" applyFill="1" applyBorder="1" applyAlignment="1">
      <alignment horizontal="center" vertical="center" wrapText="1"/>
    </xf>
    <xf numFmtId="0" fontId="86" fillId="5" borderId="19" xfId="0" applyFont="1" applyFill="1" applyBorder="1" applyAlignment="1">
      <alignment horizontal="center" vertical="center" wrapText="1"/>
    </xf>
    <xf numFmtId="0" fontId="86" fillId="5" borderId="45" xfId="0" applyFont="1" applyFill="1" applyBorder="1" applyAlignment="1">
      <alignment horizontal="center" vertical="center" wrapText="1"/>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0" fontId="98" fillId="8" borderId="5" xfId="0" applyFont="1" applyFill="1" applyBorder="1" applyAlignment="1">
      <alignment horizontal="center"/>
    </xf>
    <xf numFmtId="0" fontId="98" fillId="8" borderId="6" xfId="0" applyFont="1" applyFill="1" applyBorder="1" applyAlignment="1">
      <alignment horizontal="center"/>
    </xf>
    <xf numFmtId="0" fontId="98" fillId="8" borderId="4" xfId="0" applyFont="1" applyFill="1" applyBorder="1" applyAlignment="1">
      <alignment horizontal="center"/>
    </xf>
    <xf numFmtId="0" fontId="77" fillId="8" borderId="1" xfId="0" applyFont="1" applyFill="1" applyBorder="1" applyAlignment="1">
      <alignment horizontal="center"/>
    </xf>
    <xf numFmtId="0" fontId="79" fillId="8" borderId="1" xfId="0" applyFont="1" applyFill="1" applyBorder="1" applyAlignment="1">
      <alignment horizontal="center"/>
    </xf>
    <xf numFmtId="0" fontId="0" fillId="6" borderId="0" xfId="0" applyFill="1" applyAlignment="1">
      <alignment horizontal="right" vertical="center"/>
    </xf>
    <xf numFmtId="0" fontId="52" fillId="0" borderId="3" xfId="7" applyBorder="1" applyAlignment="1">
      <alignment horizontal="left" vertical="center"/>
    </xf>
    <xf numFmtId="0" fontId="2" fillId="6" borderId="0" xfId="0" applyFont="1" applyFill="1" applyAlignment="1">
      <alignment horizontal="left" wrapText="1"/>
    </xf>
    <xf numFmtId="0" fontId="57" fillId="5" borderId="16" xfId="0" applyFont="1" applyFill="1" applyBorder="1" applyAlignment="1">
      <alignment horizontal="center" wrapText="1"/>
    </xf>
    <xf numFmtId="0" fontId="57" fillId="5" borderId="24" xfId="0" applyFont="1" applyFill="1" applyBorder="1" applyAlignment="1">
      <alignment horizontal="center" wrapText="1"/>
    </xf>
    <xf numFmtId="0" fontId="57" fillId="5" borderId="17" xfId="0" applyFont="1" applyFill="1" applyBorder="1" applyAlignment="1">
      <alignment horizontal="center" vertical="center" wrapText="1"/>
    </xf>
    <xf numFmtId="0" fontId="57" fillId="5" borderId="25" xfId="0" applyFont="1" applyFill="1" applyBorder="1" applyAlignment="1">
      <alignment horizontal="center" vertical="center" wrapText="1"/>
    </xf>
    <xf numFmtId="0" fontId="57" fillId="5" borderId="18" xfId="0" applyFont="1" applyFill="1" applyBorder="1" applyAlignment="1">
      <alignment horizontal="center"/>
    </xf>
    <xf numFmtId="0" fontId="57" fillId="5" borderId="19" xfId="0" applyFont="1" applyFill="1" applyBorder="1" applyAlignment="1">
      <alignment horizontal="center"/>
    </xf>
    <xf numFmtId="0" fontId="57" fillId="5" borderId="17" xfId="0" applyFont="1" applyFill="1" applyBorder="1" applyAlignment="1">
      <alignment horizontal="center"/>
    </xf>
    <xf numFmtId="0" fontId="57" fillId="5" borderId="20" xfId="0" applyFont="1" applyFill="1" applyBorder="1" applyAlignment="1">
      <alignment horizontal="center" wrapText="1"/>
    </xf>
    <xf numFmtId="0" fontId="57" fillId="5" borderId="27" xfId="0" applyFont="1" applyFill="1" applyBorder="1" applyAlignment="1">
      <alignment horizontal="center" wrapText="1"/>
    </xf>
    <xf numFmtId="0" fontId="70" fillId="5" borderId="21" xfId="0" applyFont="1" applyFill="1" applyBorder="1" applyAlignment="1">
      <alignment horizontal="center"/>
    </xf>
    <xf numFmtId="0" fontId="70" fillId="5" borderId="22" xfId="0" applyFont="1" applyFill="1" applyBorder="1" applyAlignment="1">
      <alignment horizontal="center"/>
    </xf>
    <xf numFmtId="0" fontId="70" fillId="5" borderId="23" xfId="0" applyFont="1" applyFill="1" applyBorder="1" applyAlignment="1">
      <alignment horizontal="center"/>
    </xf>
    <xf numFmtId="0" fontId="68" fillId="5" borderId="0" xfId="0" applyFont="1" applyFill="1" applyAlignment="1">
      <alignment horizontal="center"/>
    </xf>
    <xf numFmtId="0" fontId="71" fillId="5" borderId="0" xfId="0" applyFont="1" applyFill="1" applyAlignment="1">
      <alignment horizontal="center" vertical="center"/>
    </xf>
    <xf numFmtId="0" fontId="72" fillId="6" borderId="0" xfId="0" applyFont="1" applyFill="1" applyAlignment="1">
      <alignment horizontal="center"/>
    </xf>
    <xf numFmtId="0" fontId="73" fillId="6" borderId="0" xfId="0" applyFont="1" applyFill="1" applyAlignment="1">
      <alignment horizontal="center"/>
    </xf>
    <xf numFmtId="0" fontId="70" fillId="8" borderId="38" xfId="0" applyFont="1" applyFill="1" applyBorder="1" applyAlignment="1">
      <alignment horizontal="center"/>
    </xf>
    <xf numFmtId="0" fontId="70" fillId="8" borderId="1" xfId="0" applyFont="1" applyFill="1" applyBorder="1" applyAlignment="1">
      <alignment horizontal="center"/>
    </xf>
    <xf numFmtId="165" fontId="87" fillId="8" borderId="6" xfId="1" applyNumberFormat="1" applyFont="1" applyFill="1" applyBorder="1" applyAlignment="1">
      <alignment horizontal="center" wrapText="1"/>
    </xf>
    <xf numFmtId="0" fontId="101" fillId="6" borderId="0" xfId="0" applyFont="1" applyFill="1" applyAlignment="1">
      <alignment horizontal="center"/>
    </xf>
    <xf numFmtId="0" fontId="85" fillId="5" borderId="48" xfId="0" applyFont="1" applyFill="1" applyBorder="1" applyAlignment="1">
      <alignment horizontal="center" vertical="center" wrapText="1"/>
    </xf>
    <xf numFmtId="0" fontId="85" fillId="5" borderId="14" xfId="0" applyFont="1" applyFill="1" applyBorder="1" applyAlignment="1">
      <alignment horizontal="center" vertical="center" wrapText="1"/>
    </xf>
    <xf numFmtId="0" fontId="85" fillId="5" borderId="15" xfId="0" applyFont="1" applyFill="1" applyBorder="1" applyAlignment="1">
      <alignment horizontal="center" vertical="center" wrapText="1"/>
    </xf>
    <xf numFmtId="0" fontId="86" fillId="5" borderId="14" xfId="0" applyFont="1" applyFill="1" applyBorder="1" applyAlignment="1">
      <alignment horizontal="center" vertical="center" wrapText="1"/>
    </xf>
    <xf numFmtId="0" fontId="80" fillId="6" borderId="0" xfId="0" applyFont="1" applyFill="1" applyAlignment="1">
      <alignment horizontal="center"/>
    </xf>
    <xf numFmtId="0" fontId="79" fillId="8" borderId="5" xfId="0" applyFont="1" applyFill="1" applyBorder="1" applyAlignment="1">
      <alignment horizontal="center"/>
    </xf>
    <xf numFmtId="0" fontId="79" fillId="8" borderId="6" xfId="0" applyFont="1" applyFill="1" applyBorder="1" applyAlignment="1">
      <alignment horizontal="center"/>
    </xf>
    <xf numFmtId="0" fontId="79" fillId="8" borderId="4" xfId="0" applyFont="1" applyFill="1" applyBorder="1" applyAlignment="1">
      <alignment horizontal="center"/>
    </xf>
    <xf numFmtId="0" fontId="52" fillId="0" borderId="0" xfId="7" applyAlignment="1">
      <alignment horizontal="right" vertical="center"/>
    </xf>
    <xf numFmtId="0" fontId="77" fillId="6" borderId="1" xfId="0" applyFont="1" applyFill="1" applyBorder="1" applyAlignment="1">
      <alignment horizontal="center"/>
    </xf>
    <xf numFmtId="0" fontId="79" fillId="6" borderId="5" xfId="0" applyFont="1" applyFill="1" applyBorder="1" applyAlignment="1">
      <alignment horizontal="center"/>
    </xf>
    <xf numFmtId="0" fontId="79" fillId="6" borderId="6" xfId="0" applyFont="1" applyFill="1" applyBorder="1" applyAlignment="1">
      <alignment horizontal="center"/>
    </xf>
    <xf numFmtId="0" fontId="79" fillId="6" borderId="4" xfId="0" applyFont="1" applyFill="1" applyBorder="1" applyAlignment="1">
      <alignment horizontal="center"/>
    </xf>
    <xf numFmtId="0" fontId="4" fillId="6" borderId="0" xfId="0" applyFont="1" applyFill="1" applyAlignment="1">
      <alignment horizontal="center" wrapText="1"/>
    </xf>
    <xf numFmtId="0" fontId="76" fillId="8" borderId="5" xfId="0" applyFont="1" applyFill="1" applyBorder="1" applyAlignment="1">
      <alignment horizontal="center"/>
    </xf>
    <xf numFmtId="0" fontId="76" fillId="8" borderId="6" xfId="0" applyFont="1" applyFill="1" applyBorder="1" applyAlignment="1">
      <alignment horizontal="center"/>
    </xf>
    <xf numFmtId="0" fontId="76" fillId="8" borderId="4" xfId="0" applyFont="1" applyFill="1" applyBorder="1" applyAlignment="1">
      <alignment horizontal="center"/>
    </xf>
    <xf numFmtId="0" fontId="85" fillId="6" borderId="0" xfId="0" applyFont="1" applyFill="1" applyAlignment="1">
      <alignment horizontal="left" wrapText="1"/>
    </xf>
    <xf numFmtId="0" fontId="57" fillId="5" borderId="55" xfId="0" applyFont="1" applyFill="1" applyBorder="1" applyAlignment="1">
      <alignment horizontal="center" wrapText="1"/>
    </xf>
    <xf numFmtId="0" fontId="57" fillId="5" borderId="0" xfId="0" applyFont="1" applyFill="1" applyAlignment="1">
      <alignment horizontal="center" vertical="center" wrapText="1"/>
    </xf>
    <xf numFmtId="0" fontId="57" fillId="5" borderId="51" xfId="0" applyFont="1" applyFill="1" applyBorder="1" applyAlignment="1">
      <alignment horizontal="center" wrapText="1"/>
    </xf>
    <xf numFmtId="0" fontId="89" fillId="6" borderId="0" xfId="0" applyFont="1" applyFill="1" applyAlignment="1">
      <alignment horizontal="center"/>
    </xf>
    <xf numFmtId="0" fontId="10" fillId="4" borderId="0" xfId="0" applyFont="1" applyFill="1" applyBorder="1" applyAlignment="1">
      <alignment horizontal="left" vertical="center" wrapText="1"/>
    </xf>
    <xf numFmtId="0" fontId="47" fillId="5" borderId="0" xfId="0" applyFont="1" applyFill="1" applyBorder="1" applyAlignment="1">
      <alignment horizontal="center" wrapText="1"/>
    </xf>
    <xf numFmtId="0" fontId="31" fillId="6" borderId="0" xfId="0" applyFont="1" applyFill="1" applyBorder="1" applyAlignment="1">
      <alignment horizontal="left"/>
    </xf>
    <xf numFmtId="0" fontId="102" fillId="6" borderId="0" xfId="0" applyFont="1" applyFill="1" applyBorder="1" applyAlignment="1">
      <alignment horizontal="center"/>
    </xf>
    <xf numFmtId="0" fontId="10" fillId="8" borderId="0" xfId="0" applyFont="1" applyFill="1" applyBorder="1" applyAlignment="1">
      <alignment horizontal="left" vertical="center" wrapText="1"/>
    </xf>
    <xf numFmtId="0" fontId="15" fillId="5"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7" fillId="8" borderId="12" xfId="0" applyFont="1" applyFill="1" applyBorder="1" applyAlignment="1">
      <alignment horizontal="center" vertical="center" wrapText="1"/>
    </xf>
    <xf numFmtId="0" fontId="17" fillId="8" borderId="13" xfId="0" applyFont="1" applyFill="1" applyBorder="1" applyAlignment="1">
      <alignment horizontal="center" vertical="center" wrapText="1"/>
    </xf>
    <xf numFmtId="0" fontId="17" fillId="8" borderId="2" xfId="0" applyFont="1" applyFill="1" applyBorder="1" applyAlignment="1">
      <alignment horizontal="center" vertical="center" wrapText="1"/>
    </xf>
    <xf numFmtId="0" fontId="17" fillId="8" borderId="10" xfId="0" applyFont="1" applyFill="1" applyBorder="1" applyAlignment="1">
      <alignment horizontal="center" vertical="center" wrapText="1"/>
    </xf>
    <xf numFmtId="0" fontId="18" fillId="8" borderId="2" xfId="0" applyFont="1" applyFill="1" applyBorder="1" applyAlignment="1">
      <alignment horizontal="center" vertical="center" wrapText="1"/>
    </xf>
    <xf numFmtId="0" fontId="18" fillId="8" borderId="10" xfId="0" applyFont="1" applyFill="1" applyBorder="1" applyAlignment="1">
      <alignment horizontal="center" vertical="center" wrapText="1"/>
    </xf>
    <xf numFmtId="0" fontId="15" fillId="8" borderId="1" xfId="0" applyFont="1" applyFill="1" applyBorder="1" applyAlignment="1">
      <alignment horizontal="center" vertical="center" wrapText="1"/>
    </xf>
    <xf numFmtId="166" fontId="13" fillId="8" borderId="1" xfId="1" applyNumberFormat="1" applyFont="1" applyFill="1" applyBorder="1" applyAlignment="1">
      <alignment horizontal="center" vertical="center"/>
    </xf>
    <xf numFmtId="3" fontId="21" fillId="8" borderId="1" xfId="0" applyNumberFormat="1" applyFont="1" applyFill="1" applyBorder="1" applyAlignment="1">
      <alignment horizontal="center" vertical="center"/>
    </xf>
    <xf numFmtId="1" fontId="21" fillId="8" borderId="1" xfId="2" applyNumberFormat="1" applyFont="1" applyFill="1" applyBorder="1" applyAlignment="1">
      <alignment horizontal="center" vertical="center"/>
    </xf>
    <xf numFmtId="4" fontId="13" fillId="8" borderId="1" xfId="0" applyNumberFormat="1" applyFont="1" applyFill="1" applyBorder="1" applyAlignment="1">
      <alignment horizontal="center" vertical="center"/>
    </xf>
    <xf numFmtId="0" fontId="13" fillId="8" borderId="1" xfId="0" applyFont="1" applyFill="1" applyBorder="1" applyAlignment="1">
      <alignment horizontal="center" vertical="center"/>
    </xf>
    <xf numFmtId="0" fontId="13" fillId="8" borderId="5" xfId="0" applyFont="1" applyFill="1" applyBorder="1" applyAlignment="1">
      <alignment horizontal="center" vertical="center" wrapText="1"/>
    </xf>
    <xf numFmtId="0" fontId="15" fillId="6" borderId="1" xfId="0" applyFont="1" applyFill="1" applyBorder="1" applyAlignment="1">
      <alignment horizontal="center" vertical="center" wrapText="1"/>
    </xf>
    <xf numFmtId="166" fontId="13" fillId="6" borderId="1" xfId="1" applyNumberFormat="1" applyFont="1" applyFill="1" applyBorder="1" applyAlignment="1">
      <alignment horizontal="center" vertical="center"/>
    </xf>
    <xf numFmtId="3" fontId="21" fillId="6" borderId="1" xfId="0" applyNumberFormat="1" applyFont="1" applyFill="1" applyBorder="1" applyAlignment="1">
      <alignment horizontal="center" vertical="center"/>
    </xf>
    <xf numFmtId="1" fontId="21" fillId="6" borderId="1" xfId="2" applyNumberFormat="1" applyFont="1" applyFill="1" applyBorder="1" applyAlignment="1">
      <alignment horizontal="center" vertical="center"/>
    </xf>
    <xf numFmtId="4" fontId="13" fillId="6" borderId="1" xfId="0" applyNumberFormat="1" applyFont="1" applyFill="1" applyBorder="1" applyAlignment="1">
      <alignment horizontal="center" vertical="center"/>
    </xf>
    <xf numFmtId="0" fontId="13" fillId="6" borderId="1" xfId="0" applyFont="1" applyFill="1" applyBorder="1" applyAlignment="1">
      <alignment horizontal="center" vertical="center"/>
    </xf>
    <xf numFmtId="0" fontId="53" fillId="8" borderId="2" xfId="0" applyFont="1" applyFill="1" applyBorder="1" applyAlignment="1">
      <alignment horizontal="center" vertical="center" wrapText="1"/>
    </xf>
    <xf numFmtId="0" fontId="53" fillId="8" borderId="10" xfId="0" applyFont="1" applyFill="1" applyBorder="1" applyAlignment="1">
      <alignment horizontal="center" vertical="center" wrapText="1"/>
    </xf>
    <xf numFmtId="0" fontId="53" fillId="8" borderId="7" xfId="0" applyFont="1" applyFill="1" applyBorder="1" applyAlignment="1">
      <alignment horizontal="center" vertical="center" wrapText="1"/>
    </xf>
    <xf numFmtId="0" fontId="53" fillId="8" borderId="9"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44" fillId="6" borderId="0" xfId="0" applyFont="1" applyFill="1" applyBorder="1" applyAlignment="1">
      <alignment horizontal="left" vertical="center" wrapText="1"/>
    </xf>
    <xf numFmtId="0" fontId="10" fillId="5" borderId="1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8"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38" fillId="6" borderId="0" xfId="0" applyFont="1" applyFill="1" applyBorder="1" applyAlignment="1">
      <alignment horizontal="left"/>
    </xf>
    <xf numFmtId="0" fontId="41" fillId="8" borderId="1" xfId="0" applyFont="1" applyFill="1" applyBorder="1" applyAlignment="1">
      <alignment horizontal="center" vertical="center"/>
    </xf>
    <xf numFmtId="0" fontId="39" fillId="9" borderId="1" xfId="0" applyFont="1" applyFill="1" applyBorder="1" applyAlignment="1">
      <alignment horizontal="center" vertical="center"/>
    </xf>
    <xf numFmtId="0" fontId="45" fillId="0" borderId="0" xfId="0" applyFont="1" applyFill="1" applyBorder="1" applyAlignment="1">
      <alignment horizontal="center" vertical="center" wrapText="1"/>
    </xf>
    <xf numFmtId="0" fontId="0" fillId="6" borderId="6" xfId="0" applyFill="1" applyBorder="1" applyAlignment="1">
      <alignment horizontal="right" vertical="center"/>
    </xf>
    <xf numFmtId="0" fontId="28" fillId="5"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3" fillId="8" borderId="5" xfId="0" applyFont="1" applyFill="1" applyBorder="1" applyAlignment="1">
      <alignment horizontal="center" vertical="center" wrapText="1"/>
    </xf>
    <xf numFmtId="0" fontId="23" fillId="8" borderId="6"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45" fillId="6" borderId="4" xfId="0" applyFont="1" applyFill="1" applyBorder="1" applyAlignment="1">
      <alignment horizontal="center" vertical="center" wrapText="1"/>
    </xf>
    <xf numFmtId="0" fontId="4" fillId="6" borderId="0" xfId="0" applyFont="1" applyFill="1" applyBorder="1" applyAlignment="1">
      <alignment horizontal="center"/>
    </xf>
    <xf numFmtId="0" fontId="26" fillId="5" borderId="0" xfId="0" applyFont="1" applyFill="1" applyBorder="1" applyAlignment="1">
      <alignment horizontal="left" vertical="center" wrapText="1"/>
    </xf>
    <xf numFmtId="0" fontId="7" fillId="6" borderId="0" xfId="0" applyFont="1" applyFill="1" applyBorder="1" applyAlignment="1">
      <alignment horizontal="center" vertical="center" wrapText="1"/>
    </xf>
    <xf numFmtId="0" fontId="25" fillId="6" borderId="3" xfId="0" applyFont="1" applyFill="1" applyBorder="1" applyAlignment="1">
      <alignment horizontal="center" vertical="center"/>
    </xf>
    <xf numFmtId="0" fontId="33" fillId="4" borderId="5" xfId="0" applyFont="1" applyFill="1" applyBorder="1" applyAlignment="1">
      <alignment horizontal="center"/>
    </xf>
    <xf numFmtId="0" fontId="33" fillId="4" borderId="6" xfId="0" applyFont="1" applyFill="1" applyBorder="1" applyAlignment="1">
      <alignment horizontal="center"/>
    </xf>
    <xf numFmtId="0" fontId="24" fillId="4" borderId="5" xfId="0" applyFont="1" applyFill="1" applyBorder="1" applyAlignment="1">
      <alignment horizontal="center"/>
    </xf>
    <xf numFmtId="0" fontId="24" fillId="4" borderId="6" xfId="0" applyFont="1" applyFill="1" applyBorder="1" applyAlignment="1">
      <alignment horizontal="center"/>
    </xf>
    <xf numFmtId="0" fontId="24" fillId="4" borderId="4" xfId="0" applyFont="1" applyFill="1" applyBorder="1" applyAlignment="1">
      <alignment horizontal="center"/>
    </xf>
    <xf numFmtId="0" fontId="15" fillId="7" borderId="3" xfId="0" applyFont="1" applyFill="1" applyBorder="1" applyAlignment="1" applyProtection="1">
      <alignment horizontal="center" vertical="center"/>
      <protection locked="0" hidden="1"/>
    </xf>
    <xf numFmtId="0" fontId="24" fillId="6" borderId="0" xfId="0" applyFont="1" applyFill="1" applyBorder="1" applyAlignment="1">
      <alignment horizontal="center" vertical="center" wrapText="1"/>
    </xf>
    <xf numFmtId="0" fontId="26" fillId="6" borderId="0" xfId="0" applyFont="1" applyFill="1" applyBorder="1" applyAlignment="1">
      <alignment horizontal="left" vertical="center" wrapText="1"/>
    </xf>
    <xf numFmtId="0" fontId="26" fillId="6" borderId="0" xfId="0" applyFont="1" applyFill="1" applyBorder="1" applyAlignment="1">
      <alignment horizontal="left" vertical="center"/>
    </xf>
    <xf numFmtId="0" fontId="37" fillId="5" borderId="1" xfId="0" applyFont="1" applyFill="1" applyBorder="1" applyAlignment="1">
      <alignment horizontal="center" vertical="center"/>
    </xf>
    <xf numFmtId="0" fontId="35" fillId="5" borderId="1" xfId="0" applyFont="1" applyFill="1" applyBorder="1" applyAlignment="1">
      <alignment horizontal="center"/>
    </xf>
    <xf numFmtId="167" fontId="39" fillId="9" borderId="1" xfId="0" applyNumberFormat="1" applyFont="1" applyFill="1" applyBorder="1" applyAlignment="1">
      <alignment horizontal="right" vertical="center" wrapText="1"/>
    </xf>
    <xf numFmtId="167" fontId="46" fillId="9" borderId="1" xfId="0" applyNumberFormat="1" applyFont="1" applyFill="1" applyBorder="1" applyAlignment="1">
      <alignment horizontal="center" vertical="center" wrapText="1"/>
    </xf>
    <xf numFmtId="0" fontId="49" fillId="5" borderId="1" xfId="0" applyFont="1" applyFill="1" applyBorder="1" applyAlignment="1">
      <alignment horizontal="center"/>
    </xf>
    <xf numFmtId="0" fontId="12" fillId="8" borderId="0" xfId="0" applyFont="1" applyFill="1" applyBorder="1" applyAlignment="1">
      <alignment horizontal="left" vertical="center" wrapText="1"/>
    </xf>
  </cellXfs>
  <cellStyles count="9">
    <cellStyle name="Lien hypertexte" xfId="7" builtinId="8"/>
    <cellStyle name="Milliers" xfId="2" builtinId="3"/>
    <cellStyle name="Milliers 2" xfId="6" xr:uid="{00000000-0005-0000-0000-000002000000}"/>
    <cellStyle name="Monétaire" xfId="1" builtinId="4"/>
    <cellStyle name="Monétaire 2" xfId="4" xr:uid="{00000000-0005-0000-0000-000004000000}"/>
    <cellStyle name="Normal" xfId="0" builtinId="0"/>
    <cellStyle name="Normal 2" xfId="8" xr:uid="{00000000-0005-0000-0000-000006000000}"/>
    <cellStyle name="Pourcentage" xfId="3" builtinId="5"/>
    <cellStyle name="Pourcentage 2" xfId="5" xr:uid="{00000000-0005-0000-0000-000008000000}"/>
  </cellStyles>
  <dxfs count="0"/>
  <tableStyles count="0" defaultTableStyle="TableStyleMedium2" defaultPivotStyle="PivotStyleLight16"/>
  <colors>
    <mruColors>
      <color rgb="FFFFFFCC"/>
      <color rgb="FFFFFF99"/>
      <color rgb="FF020400"/>
      <color rgb="FF0033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emf"/><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emf"/><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11.png"/><Relationship Id="rId3" Type="http://schemas.openxmlformats.org/officeDocument/2006/relationships/image" Target="../media/image15.jpeg"/><Relationship Id="rId7" Type="http://schemas.openxmlformats.org/officeDocument/2006/relationships/image" Target="../media/image7.png"/><Relationship Id="rId12" Type="http://schemas.openxmlformats.org/officeDocument/2006/relationships/image" Target="../media/image19.jpg"/><Relationship Id="rId2" Type="http://schemas.openxmlformats.org/officeDocument/2006/relationships/image" Target="../media/image14.jpe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8.jpg"/><Relationship Id="rId5" Type="http://schemas.openxmlformats.org/officeDocument/2006/relationships/image" Target="../media/image5.jpeg"/><Relationship Id="rId10" Type="http://schemas.openxmlformats.org/officeDocument/2006/relationships/image" Target="../media/image17.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2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11.png"/><Relationship Id="rId3" Type="http://schemas.openxmlformats.org/officeDocument/2006/relationships/image" Target="../media/image15.jpeg"/><Relationship Id="rId7" Type="http://schemas.openxmlformats.org/officeDocument/2006/relationships/image" Target="../media/image7.png"/><Relationship Id="rId12" Type="http://schemas.openxmlformats.org/officeDocument/2006/relationships/image" Target="../media/image23.jpg"/><Relationship Id="rId2" Type="http://schemas.openxmlformats.org/officeDocument/2006/relationships/image" Target="../media/image14.jpe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22.jpg"/><Relationship Id="rId5" Type="http://schemas.openxmlformats.org/officeDocument/2006/relationships/image" Target="../media/image5.jpeg"/><Relationship Id="rId10" Type="http://schemas.openxmlformats.org/officeDocument/2006/relationships/image" Target="../media/image21.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20.jpeg"/></Relationships>
</file>

<file path=xl/drawings/_rels/drawing4.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31.jpeg"/><Relationship Id="rId3" Type="http://schemas.openxmlformats.org/officeDocument/2006/relationships/image" Target="../media/image25.jpeg"/><Relationship Id="rId7" Type="http://schemas.openxmlformats.org/officeDocument/2006/relationships/image" Target="../media/image6.jpg"/><Relationship Id="rId12" Type="http://schemas.openxmlformats.org/officeDocument/2006/relationships/image" Target="../media/image30.jpeg"/><Relationship Id="rId2" Type="http://schemas.openxmlformats.org/officeDocument/2006/relationships/image" Target="../media/image1.png"/><Relationship Id="rId16" Type="http://schemas.openxmlformats.org/officeDocument/2006/relationships/image" Target="../media/image33.jpeg"/><Relationship Id="rId1" Type="http://schemas.openxmlformats.org/officeDocument/2006/relationships/image" Target="../media/image24.png"/><Relationship Id="rId6" Type="http://schemas.openxmlformats.org/officeDocument/2006/relationships/image" Target="../media/image5.jpeg"/><Relationship Id="rId11" Type="http://schemas.openxmlformats.org/officeDocument/2006/relationships/image" Target="../media/image29.jpeg"/><Relationship Id="rId5" Type="http://schemas.openxmlformats.org/officeDocument/2006/relationships/image" Target="../media/image4.png"/><Relationship Id="rId15" Type="http://schemas.openxmlformats.org/officeDocument/2006/relationships/image" Target="../media/image32.png"/><Relationship Id="rId10" Type="http://schemas.openxmlformats.org/officeDocument/2006/relationships/image" Target="../media/image28.jpeg"/><Relationship Id="rId4" Type="http://schemas.openxmlformats.org/officeDocument/2006/relationships/image" Target="../media/image26.jpeg"/><Relationship Id="rId9" Type="http://schemas.openxmlformats.org/officeDocument/2006/relationships/image" Target="../media/image27.jpeg"/><Relationship Id="rId14"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37.jpeg"/><Relationship Id="rId13" Type="http://schemas.openxmlformats.org/officeDocument/2006/relationships/image" Target="../media/image9.png"/><Relationship Id="rId3" Type="http://schemas.openxmlformats.org/officeDocument/2006/relationships/image" Target="../media/image5.jpeg"/><Relationship Id="rId7" Type="http://schemas.openxmlformats.org/officeDocument/2006/relationships/image" Target="../media/image6.jpg"/><Relationship Id="rId12" Type="http://schemas.openxmlformats.org/officeDocument/2006/relationships/image" Target="../media/image39.jpeg"/><Relationship Id="rId2" Type="http://schemas.openxmlformats.org/officeDocument/2006/relationships/image" Target="../media/image1.png"/><Relationship Id="rId1" Type="http://schemas.openxmlformats.org/officeDocument/2006/relationships/image" Target="../media/image24.png"/><Relationship Id="rId6" Type="http://schemas.openxmlformats.org/officeDocument/2006/relationships/image" Target="../media/image36.jpeg"/><Relationship Id="rId11" Type="http://schemas.openxmlformats.org/officeDocument/2006/relationships/image" Target="../media/image7.png"/><Relationship Id="rId5" Type="http://schemas.openxmlformats.org/officeDocument/2006/relationships/image" Target="../media/image35.jpeg"/><Relationship Id="rId15" Type="http://schemas.openxmlformats.org/officeDocument/2006/relationships/image" Target="../media/image33.jpeg"/><Relationship Id="rId10" Type="http://schemas.openxmlformats.org/officeDocument/2006/relationships/image" Target="../media/image4.png"/><Relationship Id="rId4" Type="http://schemas.openxmlformats.org/officeDocument/2006/relationships/image" Target="../media/image34.jpeg"/><Relationship Id="rId9" Type="http://schemas.openxmlformats.org/officeDocument/2006/relationships/image" Target="../media/image38.jpeg"/><Relationship Id="rId14" Type="http://schemas.openxmlformats.org/officeDocument/2006/relationships/image" Target="../media/image32.png"/></Relationships>
</file>

<file path=xl/drawings/_rels/drawing6.xml.rels><?xml version="1.0" encoding="UTF-8" standalone="yes"?>
<Relationships xmlns="http://schemas.openxmlformats.org/package/2006/relationships"><Relationship Id="rId8" Type="http://schemas.openxmlformats.org/officeDocument/2006/relationships/image" Target="../media/image43.jpeg"/><Relationship Id="rId13" Type="http://schemas.openxmlformats.org/officeDocument/2006/relationships/image" Target="../media/image31.jpeg"/><Relationship Id="rId3" Type="http://schemas.openxmlformats.org/officeDocument/2006/relationships/image" Target="../media/image5.jpeg"/><Relationship Id="rId7" Type="http://schemas.openxmlformats.org/officeDocument/2006/relationships/image" Target="../media/image42.jpeg"/><Relationship Id="rId12" Type="http://schemas.openxmlformats.org/officeDocument/2006/relationships/image" Target="../media/image7.png"/><Relationship Id="rId2" Type="http://schemas.openxmlformats.org/officeDocument/2006/relationships/image" Target="../media/image1.png"/><Relationship Id="rId16" Type="http://schemas.openxmlformats.org/officeDocument/2006/relationships/image" Target="../media/image33.jpeg"/><Relationship Id="rId1" Type="http://schemas.openxmlformats.org/officeDocument/2006/relationships/image" Target="../media/image24.png"/><Relationship Id="rId6" Type="http://schemas.openxmlformats.org/officeDocument/2006/relationships/image" Target="../media/image41.jpeg"/><Relationship Id="rId11" Type="http://schemas.openxmlformats.org/officeDocument/2006/relationships/image" Target="../media/image4.png"/><Relationship Id="rId5" Type="http://schemas.openxmlformats.org/officeDocument/2006/relationships/image" Target="../media/image40.jpeg"/><Relationship Id="rId15" Type="http://schemas.openxmlformats.org/officeDocument/2006/relationships/image" Target="../media/image32.png"/><Relationship Id="rId10" Type="http://schemas.openxmlformats.org/officeDocument/2006/relationships/image" Target="../media/image26.jpeg"/><Relationship Id="rId4" Type="http://schemas.openxmlformats.org/officeDocument/2006/relationships/image" Target="../media/image6.jpg"/><Relationship Id="rId9" Type="http://schemas.openxmlformats.org/officeDocument/2006/relationships/image" Target="../media/image25.jpeg"/><Relationship Id="rId14" Type="http://schemas.openxmlformats.org/officeDocument/2006/relationships/image" Target="../media/image9.png"/></Relationships>
</file>

<file path=xl/drawings/_rels/drawing7.xml.rels><?xml version="1.0" encoding="UTF-8" standalone="yes"?>
<Relationships xmlns="http://schemas.openxmlformats.org/package/2006/relationships"><Relationship Id="rId8" Type="http://schemas.openxmlformats.org/officeDocument/2006/relationships/image" Target="../media/image46.jpeg"/><Relationship Id="rId13" Type="http://schemas.openxmlformats.org/officeDocument/2006/relationships/image" Target="../media/image9.png"/><Relationship Id="rId3" Type="http://schemas.openxmlformats.org/officeDocument/2006/relationships/image" Target="../media/image5.jpeg"/><Relationship Id="rId7" Type="http://schemas.openxmlformats.org/officeDocument/2006/relationships/image" Target="../media/image45.jpeg"/><Relationship Id="rId12" Type="http://schemas.openxmlformats.org/officeDocument/2006/relationships/image" Target="../media/image31.jpeg"/><Relationship Id="rId2" Type="http://schemas.openxmlformats.org/officeDocument/2006/relationships/image" Target="../media/image1.png"/><Relationship Id="rId1" Type="http://schemas.openxmlformats.org/officeDocument/2006/relationships/image" Target="../media/image24.png"/><Relationship Id="rId6" Type="http://schemas.openxmlformats.org/officeDocument/2006/relationships/image" Target="../media/image44.jpeg"/><Relationship Id="rId11" Type="http://schemas.openxmlformats.org/officeDocument/2006/relationships/image" Target="../media/image4.png"/><Relationship Id="rId5" Type="http://schemas.openxmlformats.org/officeDocument/2006/relationships/image" Target="../media/image7.png"/><Relationship Id="rId15" Type="http://schemas.openxmlformats.org/officeDocument/2006/relationships/image" Target="../media/image33.jpeg"/><Relationship Id="rId10" Type="http://schemas.openxmlformats.org/officeDocument/2006/relationships/image" Target="../media/image26.jpeg"/><Relationship Id="rId4" Type="http://schemas.openxmlformats.org/officeDocument/2006/relationships/image" Target="../media/image6.jpg"/><Relationship Id="rId9" Type="http://schemas.openxmlformats.org/officeDocument/2006/relationships/image" Target="../media/image25.jpeg"/><Relationship Id="rId14"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1936250" cy="921089"/>
    <xdr:pic>
      <xdr:nvPicPr>
        <xdr:cNvPr id="2" name="Image 1">
          <a:extLst>
            <a:ext uri="{FF2B5EF4-FFF2-40B4-BE49-F238E27FC236}">
              <a16:creationId xmlns:a16="http://schemas.microsoft.com/office/drawing/2014/main" id="{EF15F120-753D-4E16-87D4-25A1B05A3C79}"/>
            </a:ext>
          </a:extLst>
        </xdr:cNvPr>
        <xdr:cNvPicPr>
          <a:picLocks noChangeAspect="1"/>
        </xdr:cNvPicPr>
      </xdr:nvPicPr>
      <xdr:blipFill>
        <a:blip xmlns:r="http://schemas.openxmlformats.org/officeDocument/2006/relationships" r:embed="rId1"/>
        <a:stretch>
          <a:fillRect/>
        </a:stretch>
      </xdr:blipFill>
      <xdr:spPr>
        <a:xfrm>
          <a:off x="0" y="182880"/>
          <a:ext cx="1936250" cy="921089"/>
        </a:xfrm>
        <a:prstGeom prst="rect">
          <a:avLst/>
        </a:prstGeom>
      </xdr:spPr>
    </xdr:pic>
    <xdr:clientData/>
  </xdr:oneCellAnchor>
  <xdr:oneCellAnchor>
    <xdr:from>
      <xdr:col>2</xdr:col>
      <xdr:colOff>407126</xdr:colOff>
      <xdr:row>71</xdr:row>
      <xdr:rowOff>56605</xdr:rowOff>
    </xdr:from>
    <xdr:ext cx="1301621" cy="415448"/>
    <xdr:pic>
      <xdr:nvPicPr>
        <xdr:cNvPr id="3" name="Image 2">
          <a:extLst>
            <a:ext uri="{FF2B5EF4-FFF2-40B4-BE49-F238E27FC236}">
              <a16:creationId xmlns:a16="http://schemas.microsoft.com/office/drawing/2014/main" id="{780057BD-34DE-4D63-9157-041F963082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2986" y="26978065"/>
          <a:ext cx="1301621" cy="415448"/>
        </a:xfrm>
        <a:prstGeom prst="rect">
          <a:avLst/>
        </a:prstGeom>
      </xdr:spPr>
    </xdr:pic>
    <xdr:clientData/>
  </xdr:oneCellAnchor>
  <xdr:oneCellAnchor>
    <xdr:from>
      <xdr:col>4</xdr:col>
      <xdr:colOff>213361</xdr:colOff>
      <xdr:row>71</xdr:row>
      <xdr:rowOff>96725</xdr:rowOff>
    </xdr:from>
    <xdr:ext cx="1139650" cy="431716"/>
    <xdr:pic>
      <xdr:nvPicPr>
        <xdr:cNvPr id="4" name="Image 3">
          <a:extLst>
            <a:ext uri="{FF2B5EF4-FFF2-40B4-BE49-F238E27FC236}">
              <a16:creationId xmlns:a16="http://schemas.microsoft.com/office/drawing/2014/main" id="{4411B3FA-892F-4FB1-98A1-132FB338479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10841" y="27018185"/>
          <a:ext cx="1139650" cy="431716"/>
        </a:xfrm>
        <a:prstGeom prst="rect">
          <a:avLst/>
        </a:prstGeom>
      </xdr:spPr>
    </xdr:pic>
    <xdr:clientData/>
  </xdr:oneCellAnchor>
  <xdr:oneCellAnchor>
    <xdr:from>
      <xdr:col>5</xdr:col>
      <xdr:colOff>729344</xdr:colOff>
      <xdr:row>71</xdr:row>
      <xdr:rowOff>18505</xdr:rowOff>
    </xdr:from>
    <xdr:ext cx="537671" cy="530972"/>
    <xdr:pic>
      <xdr:nvPicPr>
        <xdr:cNvPr id="5" name="Image 4">
          <a:extLst>
            <a:ext uri="{FF2B5EF4-FFF2-40B4-BE49-F238E27FC236}">
              <a16:creationId xmlns:a16="http://schemas.microsoft.com/office/drawing/2014/main" id="{131FAA94-0DFE-4DB2-A932-2A5FBA131D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9304" y="26939965"/>
          <a:ext cx="537671" cy="530972"/>
        </a:xfrm>
        <a:prstGeom prst="rect">
          <a:avLst/>
        </a:prstGeom>
      </xdr:spPr>
    </xdr:pic>
    <xdr:clientData/>
  </xdr:oneCellAnchor>
  <xdr:oneCellAnchor>
    <xdr:from>
      <xdr:col>8</xdr:col>
      <xdr:colOff>536362</xdr:colOff>
      <xdr:row>68</xdr:row>
      <xdr:rowOff>46893</xdr:rowOff>
    </xdr:from>
    <xdr:ext cx="995092" cy="470820"/>
    <xdr:pic>
      <xdr:nvPicPr>
        <xdr:cNvPr id="6" name="Image 5">
          <a:extLst>
            <a:ext uri="{FF2B5EF4-FFF2-40B4-BE49-F238E27FC236}">
              <a16:creationId xmlns:a16="http://schemas.microsoft.com/office/drawing/2014/main" id="{51D02A20-C468-473E-ADA1-74531338D5A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03762" y="26534013"/>
          <a:ext cx="995092" cy="470820"/>
        </a:xfrm>
        <a:prstGeom prst="rect">
          <a:avLst/>
        </a:prstGeom>
      </xdr:spPr>
    </xdr:pic>
    <xdr:clientData/>
  </xdr:oneCellAnchor>
  <xdr:oneCellAnchor>
    <xdr:from>
      <xdr:col>7</xdr:col>
      <xdr:colOff>694094</xdr:colOff>
      <xdr:row>71</xdr:row>
      <xdr:rowOff>136908</xdr:rowOff>
    </xdr:from>
    <xdr:ext cx="1609826" cy="397160"/>
    <xdr:pic>
      <xdr:nvPicPr>
        <xdr:cNvPr id="7" name="Image 6">
          <a:extLst>
            <a:ext uri="{FF2B5EF4-FFF2-40B4-BE49-F238E27FC236}">
              <a16:creationId xmlns:a16="http://schemas.microsoft.com/office/drawing/2014/main" id="{5FAEBF2D-2838-4517-ADFA-B2576FF832D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769014" y="27058368"/>
          <a:ext cx="1609826" cy="397160"/>
        </a:xfrm>
        <a:prstGeom prst="rect">
          <a:avLst/>
        </a:prstGeom>
      </xdr:spPr>
    </xdr:pic>
    <xdr:clientData/>
  </xdr:oneCellAnchor>
  <xdr:oneCellAnchor>
    <xdr:from>
      <xdr:col>6</xdr:col>
      <xdr:colOff>629002</xdr:colOff>
      <xdr:row>71</xdr:row>
      <xdr:rowOff>98956</xdr:rowOff>
    </xdr:from>
    <xdr:ext cx="815258" cy="447933"/>
    <xdr:pic>
      <xdr:nvPicPr>
        <xdr:cNvPr id="8" name="Image 7">
          <a:extLst>
            <a:ext uri="{FF2B5EF4-FFF2-40B4-BE49-F238E27FC236}">
              <a16:creationId xmlns:a16="http://schemas.microsoft.com/office/drawing/2014/main" id="{B28ECFD2-3943-42D1-96BE-B6A4F8D6DA04}"/>
            </a:ext>
          </a:extLst>
        </xdr:cNvPr>
        <xdr:cNvPicPr>
          <a:picLocks noChangeAspect="1"/>
        </xdr:cNvPicPr>
      </xdr:nvPicPr>
      <xdr:blipFill>
        <a:blip xmlns:r="http://schemas.openxmlformats.org/officeDocument/2006/relationships" r:embed="rId7"/>
        <a:stretch>
          <a:fillRect/>
        </a:stretch>
      </xdr:blipFill>
      <xdr:spPr>
        <a:xfrm>
          <a:off x="4911442" y="27020416"/>
          <a:ext cx="815258" cy="447933"/>
        </a:xfrm>
        <a:prstGeom prst="rect">
          <a:avLst/>
        </a:prstGeom>
      </xdr:spPr>
    </xdr:pic>
    <xdr:clientData/>
  </xdr:oneCellAnchor>
  <xdr:oneCellAnchor>
    <xdr:from>
      <xdr:col>0</xdr:col>
      <xdr:colOff>0</xdr:colOff>
      <xdr:row>70</xdr:row>
      <xdr:rowOff>4529</xdr:rowOff>
    </xdr:from>
    <xdr:ext cx="677826" cy="744429"/>
    <xdr:pic>
      <xdr:nvPicPr>
        <xdr:cNvPr id="9" name="Image 8">
          <a:extLst>
            <a:ext uri="{FF2B5EF4-FFF2-40B4-BE49-F238E27FC236}">
              <a16:creationId xmlns:a16="http://schemas.microsoft.com/office/drawing/2014/main" id="{25B8D802-D4D8-4705-8CB8-692D83CE89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26743109"/>
          <a:ext cx="677826" cy="744429"/>
        </a:xfrm>
        <a:prstGeom prst="rect">
          <a:avLst/>
        </a:prstGeom>
      </xdr:spPr>
    </xdr:pic>
    <xdr:clientData/>
  </xdr:oneCellAnchor>
  <xdr:oneCellAnchor>
    <xdr:from>
      <xdr:col>1</xdr:col>
      <xdr:colOff>299400</xdr:colOff>
      <xdr:row>71</xdr:row>
      <xdr:rowOff>131892</xdr:rowOff>
    </xdr:from>
    <xdr:ext cx="845987" cy="404781"/>
    <xdr:pic>
      <xdr:nvPicPr>
        <xdr:cNvPr id="10" name="Image 9">
          <a:extLst>
            <a:ext uri="{FF2B5EF4-FFF2-40B4-BE49-F238E27FC236}">
              <a16:creationId xmlns:a16="http://schemas.microsoft.com/office/drawing/2014/main" id="{1D0B45DD-E6BE-47FC-9614-D7FCE677C7B9}"/>
            </a:ext>
          </a:extLst>
        </xdr:cNvPr>
        <xdr:cNvPicPr>
          <a:picLocks noChangeAspect="1"/>
        </xdr:cNvPicPr>
      </xdr:nvPicPr>
      <xdr:blipFill>
        <a:blip xmlns:r="http://schemas.openxmlformats.org/officeDocument/2006/relationships" r:embed="rId9"/>
        <a:stretch>
          <a:fillRect/>
        </a:stretch>
      </xdr:blipFill>
      <xdr:spPr>
        <a:xfrm>
          <a:off x="672780" y="27053352"/>
          <a:ext cx="845987" cy="404781"/>
        </a:xfrm>
        <a:prstGeom prst="rect">
          <a:avLst/>
        </a:prstGeom>
      </xdr:spPr>
    </xdr:pic>
    <xdr:clientData/>
  </xdr:oneCellAnchor>
  <xdr:twoCellAnchor editAs="oneCell">
    <xdr:from>
      <xdr:col>7</xdr:col>
      <xdr:colOff>207817</xdr:colOff>
      <xdr:row>1</xdr:row>
      <xdr:rowOff>37833</xdr:rowOff>
    </xdr:from>
    <xdr:to>
      <xdr:col>9</xdr:col>
      <xdr:colOff>452099</xdr:colOff>
      <xdr:row>2</xdr:row>
      <xdr:rowOff>124691</xdr:rowOff>
    </xdr:to>
    <xdr:pic>
      <xdr:nvPicPr>
        <xdr:cNvPr id="11" name="Image 10">
          <a:extLst>
            <a:ext uri="{FF2B5EF4-FFF2-40B4-BE49-F238E27FC236}">
              <a16:creationId xmlns:a16="http://schemas.microsoft.com/office/drawing/2014/main" id="{84868E1E-55C0-47E4-8D2D-6B53F74B06D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282737" y="220713"/>
          <a:ext cx="1829242" cy="429758"/>
        </a:xfrm>
        <a:prstGeom prst="rect">
          <a:avLst/>
        </a:prstGeom>
      </xdr:spPr>
    </xdr:pic>
    <xdr:clientData/>
  </xdr:twoCellAnchor>
  <xdr:twoCellAnchor editAs="oneCell">
    <xdr:from>
      <xdr:col>7</xdr:col>
      <xdr:colOff>612371</xdr:colOff>
      <xdr:row>2</xdr:row>
      <xdr:rowOff>159328</xdr:rowOff>
    </xdr:from>
    <xdr:to>
      <xdr:col>8</xdr:col>
      <xdr:colOff>484910</xdr:colOff>
      <xdr:row>4</xdr:row>
      <xdr:rowOff>128849</xdr:rowOff>
    </xdr:to>
    <xdr:pic>
      <xdr:nvPicPr>
        <xdr:cNvPr id="12" name="Image 11">
          <a:extLst>
            <a:ext uri="{FF2B5EF4-FFF2-40B4-BE49-F238E27FC236}">
              <a16:creationId xmlns:a16="http://schemas.microsoft.com/office/drawing/2014/main" id="{9758B995-F04F-4433-AB75-EB624E38D4B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687291" y="685108"/>
          <a:ext cx="665019" cy="655321"/>
        </a:xfrm>
        <a:prstGeom prst="rect">
          <a:avLst/>
        </a:prstGeom>
      </xdr:spPr>
    </xdr:pic>
    <xdr:clientData/>
  </xdr:twoCellAnchor>
  <xdr:twoCellAnchor editAs="oneCell">
    <xdr:from>
      <xdr:col>0</xdr:col>
      <xdr:colOff>344099</xdr:colOff>
      <xdr:row>8</xdr:row>
      <xdr:rowOff>44643</xdr:rowOff>
    </xdr:from>
    <xdr:to>
      <xdr:col>5</xdr:col>
      <xdr:colOff>102944</xdr:colOff>
      <xdr:row>8</xdr:row>
      <xdr:rowOff>4842933</xdr:rowOff>
    </xdr:to>
    <xdr:pic>
      <xdr:nvPicPr>
        <xdr:cNvPr id="13" name="Image 12">
          <a:extLst>
            <a:ext uri="{FF2B5EF4-FFF2-40B4-BE49-F238E27FC236}">
              <a16:creationId xmlns:a16="http://schemas.microsoft.com/office/drawing/2014/main" id="{9236CD9D-F5CA-4AEF-8997-167866CC06E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4099" y="3008823"/>
          <a:ext cx="3248805" cy="479829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395818</xdr:colOff>
      <xdr:row>8</xdr:row>
      <xdr:rowOff>44174</xdr:rowOff>
    </xdr:from>
    <xdr:to>
      <xdr:col>9</xdr:col>
      <xdr:colOff>438151</xdr:colOff>
      <xdr:row>8</xdr:row>
      <xdr:rowOff>4847737</xdr:rowOff>
    </xdr:to>
    <xdr:pic>
      <xdr:nvPicPr>
        <xdr:cNvPr id="14" name="Image 13">
          <a:extLst>
            <a:ext uri="{FF2B5EF4-FFF2-40B4-BE49-F238E27FC236}">
              <a16:creationId xmlns:a16="http://schemas.microsoft.com/office/drawing/2014/main" id="{A1888BC0-6C92-4F7A-A8D8-023E6112FC23}"/>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885778" y="3008354"/>
          <a:ext cx="3212253" cy="48035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125504</xdr:colOff>
      <xdr:row>0</xdr:row>
      <xdr:rowOff>112060</xdr:rowOff>
    </xdr:from>
    <xdr:to>
      <xdr:col>2</xdr:col>
      <xdr:colOff>146050</xdr:colOff>
      <xdr:row>4</xdr:row>
      <xdr:rowOff>82550</xdr:rowOff>
    </xdr:to>
    <xdr:pic>
      <xdr:nvPicPr>
        <xdr:cNvPr id="2" name="Image 1">
          <a:extLst>
            <a:ext uri="{FF2B5EF4-FFF2-40B4-BE49-F238E27FC236}">
              <a16:creationId xmlns:a16="http://schemas.microsoft.com/office/drawing/2014/main" id="{FAD48A43-9D63-48E0-B5BE-6008F1E5E406}"/>
            </a:ext>
          </a:extLst>
        </xdr:cNvPr>
        <xdr:cNvPicPr>
          <a:picLocks noChangeAspect="1"/>
        </xdr:cNvPicPr>
      </xdr:nvPicPr>
      <xdr:blipFill>
        <a:blip xmlns:r="http://schemas.openxmlformats.org/officeDocument/2006/relationships" r:embed="rId1"/>
        <a:stretch>
          <a:fillRect/>
        </a:stretch>
      </xdr:blipFill>
      <xdr:spPr>
        <a:xfrm>
          <a:off x="125504" y="112060"/>
          <a:ext cx="1849346" cy="801070"/>
        </a:xfrm>
        <a:prstGeom prst="rect">
          <a:avLst/>
        </a:prstGeom>
      </xdr:spPr>
    </xdr:pic>
    <xdr:clientData/>
  </xdr:twoCellAnchor>
  <xdr:twoCellAnchor editAs="oneCell">
    <xdr:from>
      <xdr:col>1</xdr:col>
      <xdr:colOff>954347</xdr:colOff>
      <xdr:row>67</xdr:row>
      <xdr:rowOff>12113</xdr:rowOff>
    </xdr:from>
    <xdr:to>
      <xdr:col>3</xdr:col>
      <xdr:colOff>522478</xdr:colOff>
      <xdr:row>68</xdr:row>
      <xdr:rowOff>247339</xdr:rowOff>
    </xdr:to>
    <xdr:pic>
      <xdr:nvPicPr>
        <xdr:cNvPr id="3" name="Image 2">
          <a:extLst>
            <a:ext uri="{FF2B5EF4-FFF2-40B4-BE49-F238E27FC236}">
              <a16:creationId xmlns:a16="http://schemas.microsoft.com/office/drawing/2014/main" id="{B40417B6-9162-4FFD-A10D-31AC71EFEF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47767" y="13187093"/>
          <a:ext cx="1305491" cy="418106"/>
        </a:xfrm>
        <a:prstGeom prst="rect">
          <a:avLst/>
        </a:prstGeom>
      </xdr:spPr>
    </xdr:pic>
    <xdr:clientData/>
  </xdr:twoCellAnchor>
  <xdr:twoCellAnchor editAs="oneCell">
    <xdr:from>
      <xdr:col>3</xdr:col>
      <xdr:colOff>557646</xdr:colOff>
      <xdr:row>67</xdr:row>
      <xdr:rowOff>52233</xdr:rowOff>
    </xdr:from>
    <xdr:to>
      <xdr:col>5</xdr:col>
      <xdr:colOff>494839</xdr:colOff>
      <xdr:row>68</xdr:row>
      <xdr:rowOff>303727</xdr:rowOff>
    </xdr:to>
    <xdr:pic>
      <xdr:nvPicPr>
        <xdr:cNvPr id="4" name="Image 3">
          <a:extLst>
            <a:ext uri="{FF2B5EF4-FFF2-40B4-BE49-F238E27FC236}">
              <a16:creationId xmlns:a16="http://schemas.microsoft.com/office/drawing/2014/main" id="{6D20E4AC-4A30-4C5F-91B6-E99C6F4CD7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88426" y="13227213"/>
          <a:ext cx="1141153" cy="434374"/>
        </a:xfrm>
        <a:prstGeom prst="rect">
          <a:avLst/>
        </a:prstGeom>
      </xdr:spPr>
    </xdr:pic>
    <xdr:clientData/>
  </xdr:twoCellAnchor>
  <xdr:twoCellAnchor editAs="oneCell">
    <xdr:from>
      <xdr:col>5</xdr:col>
      <xdr:colOff>660401</xdr:colOff>
      <xdr:row>66</xdr:row>
      <xdr:rowOff>158163</xdr:rowOff>
    </xdr:from>
    <xdr:to>
      <xdr:col>6</xdr:col>
      <xdr:colOff>490221</xdr:colOff>
      <xdr:row>68</xdr:row>
      <xdr:rowOff>328112</xdr:rowOff>
    </xdr:to>
    <xdr:pic>
      <xdr:nvPicPr>
        <xdr:cNvPr id="5" name="Image 4">
          <a:extLst>
            <a:ext uri="{FF2B5EF4-FFF2-40B4-BE49-F238E27FC236}">
              <a16:creationId xmlns:a16="http://schemas.microsoft.com/office/drawing/2014/main" id="{9A39BD83-1C63-4ECF-8A23-23AD60DF3D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95141" y="13150263"/>
          <a:ext cx="538480" cy="535709"/>
        </a:xfrm>
        <a:prstGeom prst="rect">
          <a:avLst/>
        </a:prstGeom>
      </xdr:spPr>
    </xdr:pic>
    <xdr:clientData/>
  </xdr:twoCellAnchor>
  <xdr:twoCellAnchor editAs="oneCell">
    <xdr:from>
      <xdr:col>7</xdr:col>
      <xdr:colOff>874347</xdr:colOff>
      <xdr:row>67</xdr:row>
      <xdr:rowOff>73073</xdr:rowOff>
    </xdr:from>
    <xdr:to>
      <xdr:col>9</xdr:col>
      <xdr:colOff>3580</xdr:colOff>
      <xdr:row>68</xdr:row>
      <xdr:rowOff>363672</xdr:rowOff>
    </xdr:to>
    <xdr:pic>
      <xdr:nvPicPr>
        <xdr:cNvPr id="6" name="Image 5">
          <a:extLst>
            <a:ext uri="{FF2B5EF4-FFF2-40B4-BE49-F238E27FC236}">
              <a16:creationId xmlns:a16="http://schemas.microsoft.com/office/drawing/2014/main" id="{03212568-9347-4C0B-A56F-FC4628A8EC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09287" y="13248053"/>
          <a:ext cx="1003753" cy="473479"/>
        </a:xfrm>
        <a:prstGeom prst="rect">
          <a:avLst/>
        </a:prstGeom>
      </xdr:spPr>
    </xdr:pic>
    <xdr:clientData/>
  </xdr:twoCellAnchor>
  <xdr:twoCellAnchor editAs="oneCell">
    <xdr:from>
      <xdr:col>8</xdr:col>
      <xdr:colOff>560421</xdr:colOff>
      <xdr:row>67</xdr:row>
      <xdr:rowOff>111173</xdr:rowOff>
    </xdr:from>
    <xdr:to>
      <xdr:col>11</xdr:col>
      <xdr:colOff>139981</xdr:colOff>
      <xdr:row>68</xdr:row>
      <xdr:rowOff>328111</xdr:rowOff>
    </xdr:to>
    <xdr:pic>
      <xdr:nvPicPr>
        <xdr:cNvPr id="7" name="Image 6">
          <a:extLst>
            <a:ext uri="{FF2B5EF4-FFF2-40B4-BE49-F238E27FC236}">
              <a16:creationId xmlns:a16="http://schemas.microsoft.com/office/drawing/2014/main" id="{23D5C2EF-D3D0-45AF-9F86-B1D4BBA1029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686901" y="13286153"/>
          <a:ext cx="1621720" cy="399818"/>
        </a:xfrm>
        <a:prstGeom prst="rect">
          <a:avLst/>
        </a:prstGeom>
      </xdr:spPr>
    </xdr:pic>
    <xdr:clientData/>
  </xdr:twoCellAnchor>
  <xdr:twoCellAnchor editAs="oneCell">
    <xdr:from>
      <xdr:col>6</xdr:col>
      <xdr:colOff>643516</xdr:colOff>
      <xdr:row>67</xdr:row>
      <xdr:rowOff>54464</xdr:rowOff>
    </xdr:from>
    <xdr:to>
      <xdr:col>7</xdr:col>
      <xdr:colOff>575201</xdr:colOff>
      <xdr:row>68</xdr:row>
      <xdr:rowOff>325524</xdr:rowOff>
    </xdr:to>
    <xdr:pic>
      <xdr:nvPicPr>
        <xdr:cNvPr id="8" name="Image 7">
          <a:extLst>
            <a:ext uri="{FF2B5EF4-FFF2-40B4-BE49-F238E27FC236}">
              <a16:creationId xmlns:a16="http://schemas.microsoft.com/office/drawing/2014/main" id="{CFA90FCA-93AD-4DED-A6E6-07BED30827E0}"/>
            </a:ext>
          </a:extLst>
        </xdr:cNvPr>
        <xdr:cNvPicPr>
          <a:picLocks noChangeAspect="1"/>
        </xdr:cNvPicPr>
      </xdr:nvPicPr>
      <xdr:blipFill>
        <a:blip xmlns:r="http://schemas.openxmlformats.org/officeDocument/2006/relationships" r:embed="rId7"/>
        <a:stretch>
          <a:fillRect/>
        </a:stretch>
      </xdr:blipFill>
      <xdr:spPr>
        <a:xfrm>
          <a:off x="4986916" y="13229444"/>
          <a:ext cx="823225" cy="453940"/>
        </a:xfrm>
        <a:prstGeom prst="rect">
          <a:avLst/>
        </a:prstGeom>
      </xdr:spPr>
    </xdr:pic>
    <xdr:clientData/>
  </xdr:twoCellAnchor>
  <xdr:twoCellAnchor editAs="oneCell">
    <xdr:from>
      <xdr:col>0</xdr:col>
      <xdr:colOff>69850</xdr:colOff>
      <xdr:row>65</xdr:row>
      <xdr:rowOff>12700</xdr:rowOff>
    </xdr:from>
    <xdr:to>
      <xdr:col>1</xdr:col>
      <xdr:colOff>55252</xdr:colOff>
      <xdr:row>68</xdr:row>
      <xdr:rowOff>345885</xdr:rowOff>
    </xdr:to>
    <xdr:pic>
      <xdr:nvPicPr>
        <xdr:cNvPr id="9" name="Image 8">
          <a:extLst>
            <a:ext uri="{FF2B5EF4-FFF2-40B4-BE49-F238E27FC236}">
              <a16:creationId xmlns:a16="http://schemas.microsoft.com/office/drawing/2014/main" id="{A0864C94-11A1-4050-9599-2F9F7860D35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850" y="12951460"/>
          <a:ext cx="678822" cy="752285"/>
        </a:xfrm>
        <a:prstGeom prst="rect">
          <a:avLst/>
        </a:prstGeom>
      </xdr:spPr>
    </xdr:pic>
    <xdr:clientData/>
  </xdr:twoCellAnchor>
  <xdr:twoCellAnchor editAs="oneCell">
    <xdr:from>
      <xdr:col>1</xdr:col>
      <xdr:colOff>51964</xdr:colOff>
      <xdr:row>67</xdr:row>
      <xdr:rowOff>87400</xdr:rowOff>
    </xdr:from>
    <xdr:to>
      <xdr:col>1</xdr:col>
      <xdr:colOff>901300</xdr:colOff>
      <xdr:row>68</xdr:row>
      <xdr:rowOff>311959</xdr:rowOff>
    </xdr:to>
    <xdr:pic>
      <xdr:nvPicPr>
        <xdr:cNvPr id="10" name="Image 9">
          <a:extLst>
            <a:ext uri="{FF2B5EF4-FFF2-40B4-BE49-F238E27FC236}">
              <a16:creationId xmlns:a16="http://schemas.microsoft.com/office/drawing/2014/main" id="{A5C337E0-5AE1-4E4C-A92F-ABCFD257186F}"/>
            </a:ext>
          </a:extLst>
        </xdr:cNvPr>
        <xdr:cNvPicPr>
          <a:picLocks noChangeAspect="1"/>
        </xdr:cNvPicPr>
      </xdr:nvPicPr>
      <xdr:blipFill>
        <a:blip xmlns:r="http://schemas.openxmlformats.org/officeDocument/2006/relationships" r:embed="rId9"/>
        <a:stretch>
          <a:fillRect/>
        </a:stretch>
      </xdr:blipFill>
      <xdr:spPr>
        <a:xfrm>
          <a:off x="745384" y="13262380"/>
          <a:ext cx="849336" cy="407439"/>
        </a:xfrm>
        <a:prstGeom prst="rect">
          <a:avLst/>
        </a:prstGeom>
      </xdr:spPr>
    </xdr:pic>
    <xdr:clientData/>
  </xdr:twoCellAnchor>
  <xdr:twoCellAnchor editAs="oneCell">
    <xdr:from>
      <xdr:col>0</xdr:col>
      <xdr:colOff>111369</xdr:colOff>
      <xdr:row>6</xdr:row>
      <xdr:rowOff>107759</xdr:rowOff>
    </xdr:from>
    <xdr:to>
      <xdr:col>3</xdr:col>
      <xdr:colOff>574430</xdr:colOff>
      <xdr:row>7</xdr:row>
      <xdr:rowOff>1803520</xdr:rowOff>
    </xdr:to>
    <xdr:pic>
      <xdr:nvPicPr>
        <xdr:cNvPr id="11" name="Image 10">
          <a:extLst>
            <a:ext uri="{FF2B5EF4-FFF2-40B4-BE49-F238E27FC236}">
              <a16:creationId xmlns:a16="http://schemas.microsoft.com/office/drawing/2014/main" id="{F48E2E81-2759-4F01-93EE-EEC5536C16A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11369" y="1471739"/>
          <a:ext cx="2893841" cy="1878641"/>
        </a:xfrm>
        <a:prstGeom prst="rect">
          <a:avLst/>
        </a:prstGeom>
      </xdr:spPr>
    </xdr:pic>
    <xdr:clientData/>
  </xdr:twoCellAnchor>
  <xdr:twoCellAnchor editAs="oneCell">
    <xdr:from>
      <xdr:col>4</xdr:col>
      <xdr:colOff>42</xdr:colOff>
      <xdr:row>6</xdr:row>
      <xdr:rowOff>117232</xdr:rowOff>
    </xdr:from>
    <xdr:to>
      <xdr:col>7</xdr:col>
      <xdr:colOff>308687</xdr:colOff>
      <xdr:row>7</xdr:row>
      <xdr:rowOff>1821050</xdr:rowOff>
    </xdr:to>
    <xdr:pic>
      <xdr:nvPicPr>
        <xdr:cNvPr id="12" name="Image 11">
          <a:extLst>
            <a:ext uri="{FF2B5EF4-FFF2-40B4-BE49-F238E27FC236}">
              <a16:creationId xmlns:a16="http://schemas.microsoft.com/office/drawing/2014/main" id="{323C7ABA-EF2B-495A-A419-3C0A2396C2E7}"/>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032802" y="1481212"/>
          <a:ext cx="2510825" cy="1886698"/>
        </a:xfrm>
        <a:prstGeom prst="rect">
          <a:avLst/>
        </a:prstGeom>
      </xdr:spPr>
    </xdr:pic>
    <xdr:clientData/>
  </xdr:twoCellAnchor>
  <xdr:twoCellAnchor editAs="oneCell">
    <xdr:from>
      <xdr:col>7</xdr:col>
      <xdr:colOff>362067</xdr:colOff>
      <xdr:row>6</xdr:row>
      <xdr:rowOff>128955</xdr:rowOff>
    </xdr:from>
    <xdr:to>
      <xdr:col>11</xdr:col>
      <xdr:colOff>160006</xdr:colOff>
      <xdr:row>7</xdr:row>
      <xdr:rowOff>1817077</xdr:rowOff>
    </xdr:to>
    <xdr:pic>
      <xdr:nvPicPr>
        <xdr:cNvPr id="13" name="Image 12">
          <a:extLst>
            <a:ext uri="{FF2B5EF4-FFF2-40B4-BE49-F238E27FC236}">
              <a16:creationId xmlns:a16="http://schemas.microsoft.com/office/drawing/2014/main" id="{DC68E568-064C-4D88-B4AC-29E67E0CC6A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597007" y="1492935"/>
          <a:ext cx="2731639" cy="1871002"/>
        </a:xfrm>
        <a:prstGeom prst="rect">
          <a:avLst/>
        </a:prstGeom>
      </xdr:spPr>
    </xdr:pic>
    <xdr:clientData/>
  </xdr:twoCellAnchor>
  <xdr:twoCellAnchor>
    <xdr:from>
      <xdr:col>0</xdr:col>
      <xdr:colOff>111369</xdr:colOff>
      <xdr:row>6</xdr:row>
      <xdr:rowOff>107759</xdr:rowOff>
    </xdr:from>
    <xdr:to>
      <xdr:col>0</xdr:col>
      <xdr:colOff>416169</xdr:colOff>
      <xdr:row>7</xdr:row>
      <xdr:rowOff>253711</xdr:rowOff>
    </xdr:to>
    <xdr:sp macro="" textlink="">
      <xdr:nvSpPr>
        <xdr:cNvPr id="14" name="Ellipse 13">
          <a:extLst>
            <a:ext uri="{FF2B5EF4-FFF2-40B4-BE49-F238E27FC236}">
              <a16:creationId xmlns:a16="http://schemas.microsoft.com/office/drawing/2014/main" id="{5CC44D9A-A7E5-451E-BA48-6EE1A93C0E14}"/>
            </a:ext>
          </a:extLst>
        </xdr:cNvPr>
        <xdr:cNvSpPr/>
      </xdr:nvSpPr>
      <xdr:spPr>
        <a:xfrm>
          <a:off x="111369" y="1471739"/>
          <a:ext cx="304800" cy="328832"/>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4</xdr:col>
      <xdr:colOff>42</xdr:colOff>
      <xdr:row>6</xdr:row>
      <xdr:rowOff>117232</xdr:rowOff>
    </xdr:from>
    <xdr:to>
      <xdr:col>4</xdr:col>
      <xdr:colOff>304842</xdr:colOff>
      <xdr:row>7</xdr:row>
      <xdr:rowOff>262012</xdr:rowOff>
    </xdr:to>
    <xdr:sp macro="" textlink="">
      <xdr:nvSpPr>
        <xdr:cNvPr id="15" name="Ellipse 14">
          <a:extLst>
            <a:ext uri="{FF2B5EF4-FFF2-40B4-BE49-F238E27FC236}">
              <a16:creationId xmlns:a16="http://schemas.microsoft.com/office/drawing/2014/main" id="{15EAAA46-9AC4-4603-9313-53BC87304C5E}"/>
            </a:ext>
          </a:extLst>
        </xdr:cNvPr>
        <xdr:cNvSpPr/>
      </xdr:nvSpPr>
      <xdr:spPr>
        <a:xfrm>
          <a:off x="3032802" y="1481212"/>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383930</xdr:colOff>
      <xdr:row>6</xdr:row>
      <xdr:rowOff>148296</xdr:rowOff>
    </xdr:from>
    <xdr:to>
      <xdr:col>7</xdr:col>
      <xdr:colOff>688144</xdr:colOff>
      <xdr:row>7</xdr:row>
      <xdr:rowOff>293076</xdr:rowOff>
    </xdr:to>
    <xdr:sp macro="" textlink="">
      <xdr:nvSpPr>
        <xdr:cNvPr id="16" name="Ellipse 15">
          <a:extLst>
            <a:ext uri="{FF2B5EF4-FFF2-40B4-BE49-F238E27FC236}">
              <a16:creationId xmlns:a16="http://schemas.microsoft.com/office/drawing/2014/main" id="{E4720A7F-2940-4164-A565-6BDF2481875A}"/>
            </a:ext>
          </a:extLst>
        </xdr:cNvPr>
        <xdr:cNvSpPr/>
      </xdr:nvSpPr>
      <xdr:spPr>
        <a:xfrm>
          <a:off x="5618870" y="1512276"/>
          <a:ext cx="30421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3</a:t>
          </a:r>
        </a:p>
      </xdr:txBody>
    </xdr:sp>
    <xdr:clientData/>
  </xdr:twoCellAnchor>
  <xdr:twoCellAnchor editAs="oneCell">
    <xdr:from>
      <xdr:col>8</xdr:col>
      <xdr:colOff>720969</xdr:colOff>
      <xdr:row>2</xdr:row>
      <xdr:rowOff>181706</xdr:rowOff>
    </xdr:from>
    <xdr:to>
      <xdr:col>9</xdr:col>
      <xdr:colOff>359685</xdr:colOff>
      <xdr:row>5</xdr:row>
      <xdr:rowOff>224868</xdr:rowOff>
    </xdr:to>
    <xdr:pic>
      <xdr:nvPicPr>
        <xdr:cNvPr id="17" name="Image 16">
          <a:extLst>
            <a:ext uri="{FF2B5EF4-FFF2-40B4-BE49-F238E27FC236}">
              <a16:creationId xmlns:a16="http://schemas.microsoft.com/office/drawing/2014/main" id="{9AE6E9AC-569C-4568-BA9B-D294EEAADFC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847449" y="699866"/>
          <a:ext cx="621696" cy="622282"/>
        </a:xfrm>
        <a:prstGeom prst="rect">
          <a:avLst/>
        </a:prstGeom>
      </xdr:spPr>
    </xdr:pic>
    <xdr:clientData/>
  </xdr:twoCellAnchor>
  <xdr:twoCellAnchor editAs="oneCell">
    <xdr:from>
      <xdr:col>8</xdr:col>
      <xdr:colOff>304800</xdr:colOff>
      <xdr:row>1</xdr:row>
      <xdr:rowOff>29308</xdr:rowOff>
    </xdr:from>
    <xdr:to>
      <xdr:col>10</xdr:col>
      <xdr:colOff>218369</xdr:colOff>
      <xdr:row>2</xdr:row>
      <xdr:rowOff>123093</xdr:rowOff>
    </xdr:to>
    <xdr:pic>
      <xdr:nvPicPr>
        <xdr:cNvPr id="18" name="Image 17">
          <a:extLst>
            <a:ext uri="{FF2B5EF4-FFF2-40B4-BE49-F238E27FC236}">
              <a16:creationId xmlns:a16="http://schemas.microsoft.com/office/drawing/2014/main" id="{8F96D5FD-E355-4F2C-8EA5-7A31348C822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31280" y="242668"/>
          <a:ext cx="1673789" cy="3985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167640</xdr:colOff>
      <xdr:row>0</xdr:row>
      <xdr:rowOff>160020</xdr:rowOff>
    </xdr:from>
    <xdr:to>
      <xdr:col>2</xdr:col>
      <xdr:colOff>400276</xdr:colOff>
      <xdr:row>6</xdr:row>
      <xdr:rowOff>71490</xdr:rowOff>
    </xdr:to>
    <xdr:pic>
      <xdr:nvPicPr>
        <xdr:cNvPr id="2" name="Image 1">
          <a:extLst>
            <a:ext uri="{FF2B5EF4-FFF2-40B4-BE49-F238E27FC236}">
              <a16:creationId xmlns:a16="http://schemas.microsoft.com/office/drawing/2014/main" id="{6C5CF0A4-2C7A-447A-A6E7-0BB7B2EF1540}"/>
            </a:ext>
          </a:extLst>
        </xdr:cNvPr>
        <xdr:cNvPicPr>
          <a:picLocks noChangeAspect="1"/>
        </xdr:cNvPicPr>
      </xdr:nvPicPr>
      <xdr:blipFill>
        <a:blip xmlns:r="http://schemas.openxmlformats.org/officeDocument/2006/relationships" r:embed="rId1"/>
        <a:stretch>
          <a:fillRect/>
        </a:stretch>
      </xdr:blipFill>
      <xdr:spPr>
        <a:xfrm>
          <a:off x="167640" y="152400"/>
          <a:ext cx="2061436" cy="947790"/>
        </a:xfrm>
        <a:prstGeom prst="rect">
          <a:avLst/>
        </a:prstGeom>
      </xdr:spPr>
    </xdr:pic>
    <xdr:clientData/>
  </xdr:twoCellAnchor>
  <xdr:twoCellAnchor editAs="oneCell">
    <xdr:from>
      <xdr:col>1</xdr:col>
      <xdr:colOff>1005840</xdr:colOff>
      <xdr:row>63</xdr:row>
      <xdr:rowOff>76200</xdr:rowOff>
    </xdr:from>
    <xdr:to>
      <xdr:col>3</xdr:col>
      <xdr:colOff>575125</xdr:colOff>
      <xdr:row>64</xdr:row>
      <xdr:rowOff>315467</xdr:rowOff>
    </xdr:to>
    <xdr:pic>
      <xdr:nvPicPr>
        <xdr:cNvPr id="3" name="Image 2">
          <a:extLst>
            <a:ext uri="{FF2B5EF4-FFF2-40B4-BE49-F238E27FC236}">
              <a16:creationId xmlns:a16="http://schemas.microsoft.com/office/drawing/2014/main" id="{3D77136A-DB82-4759-8795-05A6191701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9260" y="13411200"/>
          <a:ext cx="1306645" cy="422147"/>
        </a:xfrm>
        <a:prstGeom prst="rect">
          <a:avLst/>
        </a:prstGeom>
      </xdr:spPr>
    </xdr:pic>
    <xdr:clientData/>
  </xdr:twoCellAnchor>
  <xdr:twoCellAnchor editAs="oneCell">
    <xdr:from>
      <xdr:col>4</xdr:col>
      <xdr:colOff>7621</xdr:colOff>
      <xdr:row>63</xdr:row>
      <xdr:rowOff>116320</xdr:rowOff>
    </xdr:from>
    <xdr:to>
      <xdr:col>5</xdr:col>
      <xdr:colOff>548641</xdr:colOff>
      <xdr:row>64</xdr:row>
      <xdr:rowOff>371855</xdr:rowOff>
    </xdr:to>
    <xdr:pic>
      <xdr:nvPicPr>
        <xdr:cNvPr id="4" name="Image 3">
          <a:extLst>
            <a:ext uri="{FF2B5EF4-FFF2-40B4-BE49-F238E27FC236}">
              <a16:creationId xmlns:a16="http://schemas.microsoft.com/office/drawing/2014/main" id="{BC60D1A5-02AE-4F9A-B62C-D2E7BB42C6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0381" y="13451320"/>
          <a:ext cx="1143000" cy="438415"/>
        </a:xfrm>
        <a:prstGeom prst="rect">
          <a:avLst/>
        </a:prstGeom>
      </xdr:spPr>
    </xdr:pic>
    <xdr:clientData/>
  </xdr:twoCellAnchor>
  <xdr:twoCellAnchor editAs="oneCell">
    <xdr:from>
      <xdr:col>6</xdr:col>
      <xdr:colOff>7621</xdr:colOff>
      <xdr:row>63</xdr:row>
      <xdr:rowOff>38100</xdr:rowOff>
    </xdr:from>
    <xdr:to>
      <xdr:col>6</xdr:col>
      <xdr:colOff>548641</xdr:colOff>
      <xdr:row>64</xdr:row>
      <xdr:rowOff>396240</xdr:rowOff>
    </xdr:to>
    <xdr:pic>
      <xdr:nvPicPr>
        <xdr:cNvPr id="5" name="Image 4">
          <a:extLst>
            <a:ext uri="{FF2B5EF4-FFF2-40B4-BE49-F238E27FC236}">
              <a16:creationId xmlns:a16="http://schemas.microsoft.com/office/drawing/2014/main" id="{257F3645-A266-47F0-8E8C-5400A6CCB8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51021" y="13373100"/>
          <a:ext cx="541020" cy="541020"/>
        </a:xfrm>
        <a:prstGeom prst="rect">
          <a:avLst/>
        </a:prstGeom>
      </xdr:spPr>
    </xdr:pic>
    <xdr:clientData/>
  </xdr:twoCellAnchor>
  <xdr:twoCellAnchor editAs="oneCell">
    <xdr:from>
      <xdr:col>8</xdr:col>
      <xdr:colOff>34531</xdr:colOff>
      <xdr:row>63</xdr:row>
      <xdr:rowOff>137160</xdr:rowOff>
    </xdr:from>
    <xdr:to>
      <xdr:col>9</xdr:col>
      <xdr:colOff>53341</xdr:colOff>
      <xdr:row>64</xdr:row>
      <xdr:rowOff>431800</xdr:rowOff>
    </xdr:to>
    <xdr:pic>
      <xdr:nvPicPr>
        <xdr:cNvPr id="6" name="Image 5">
          <a:extLst>
            <a:ext uri="{FF2B5EF4-FFF2-40B4-BE49-F238E27FC236}">
              <a16:creationId xmlns:a16="http://schemas.microsoft.com/office/drawing/2014/main" id="{3A3D8045-7340-4CAA-BDBF-0F174F74E4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161011" y="13472160"/>
          <a:ext cx="1001790" cy="477520"/>
        </a:xfrm>
        <a:prstGeom prst="rect">
          <a:avLst/>
        </a:prstGeom>
      </xdr:spPr>
    </xdr:pic>
    <xdr:clientData/>
  </xdr:twoCellAnchor>
  <xdr:twoCellAnchor editAs="oneCell">
    <xdr:from>
      <xdr:col>8</xdr:col>
      <xdr:colOff>609605</xdr:colOff>
      <xdr:row>63</xdr:row>
      <xdr:rowOff>175260</xdr:rowOff>
    </xdr:from>
    <xdr:to>
      <xdr:col>11</xdr:col>
      <xdr:colOff>183969</xdr:colOff>
      <xdr:row>64</xdr:row>
      <xdr:rowOff>396239</xdr:rowOff>
    </xdr:to>
    <xdr:pic>
      <xdr:nvPicPr>
        <xdr:cNvPr id="7" name="Image 6">
          <a:extLst>
            <a:ext uri="{FF2B5EF4-FFF2-40B4-BE49-F238E27FC236}">
              <a16:creationId xmlns:a16="http://schemas.microsoft.com/office/drawing/2014/main" id="{A6BF6047-8028-4BA5-B439-A807271EDA4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736085" y="13510260"/>
          <a:ext cx="1616524" cy="403859"/>
        </a:xfrm>
        <a:prstGeom prst="rect">
          <a:avLst/>
        </a:prstGeom>
      </xdr:spPr>
    </xdr:pic>
    <xdr:clientData/>
  </xdr:twoCellAnchor>
  <xdr:twoCellAnchor editAs="oneCell">
    <xdr:from>
      <xdr:col>6</xdr:col>
      <xdr:colOff>701936</xdr:colOff>
      <xdr:row>63</xdr:row>
      <xdr:rowOff>118551</xdr:rowOff>
    </xdr:from>
    <xdr:to>
      <xdr:col>7</xdr:col>
      <xdr:colOff>629003</xdr:colOff>
      <xdr:row>64</xdr:row>
      <xdr:rowOff>393652</xdr:rowOff>
    </xdr:to>
    <xdr:pic>
      <xdr:nvPicPr>
        <xdr:cNvPr id="8" name="Image 7">
          <a:extLst>
            <a:ext uri="{FF2B5EF4-FFF2-40B4-BE49-F238E27FC236}">
              <a16:creationId xmlns:a16="http://schemas.microsoft.com/office/drawing/2014/main" id="{FEA16FAD-01BD-4502-A887-0E12A1756DF3}"/>
            </a:ext>
          </a:extLst>
        </xdr:cNvPr>
        <xdr:cNvPicPr>
          <a:picLocks noChangeAspect="1"/>
        </xdr:cNvPicPr>
      </xdr:nvPicPr>
      <xdr:blipFill>
        <a:blip xmlns:r="http://schemas.openxmlformats.org/officeDocument/2006/relationships" r:embed="rId7"/>
        <a:stretch>
          <a:fillRect/>
        </a:stretch>
      </xdr:blipFill>
      <xdr:spPr>
        <a:xfrm>
          <a:off x="5045336" y="13453551"/>
          <a:ext cx="818607" cy="457981"/>
        </a:xfrm>
        <a:prstGeom prst="rect">
          <a:avLst/>
        </a:prstGeom>
      </xdr:spPr>
    </xdr:pic>
    <xdr:clientData/>
  </xdr:twoCellAnchor>
  <xdr:twoCellAnchor editAs="oneCell">
    <xdr:from>
      <xdr:col>0</xdr:col>
      <xdr:colOff>121920</xdr:colOff>
      <xdr:row>62</xdr:row>
      <xdr:rowOff>21946</xdr:rowOff>
    </xdr:from>
    <xdr:to>
      <xdr:col>1</xdr:col>
      <xdr:colOff>106745</xdr:colOff>
      <xdr:row>64</xdr:row>
      <xdr:rowOff>414013</xdr:rowOff>
    </xdr:to>
    <xdr:pic>
      <xdr:nvPicPr>
        <xdr:cNvPr id="9" name="Image 8">
          <a:extLst>
            <a:ext uri="{FF2B5EF4-FFF2-40B4-BE49-F238E27FC236}">
              <a16:creationId xmlns:a16="http://schemas.microsoft.com/office/drawing/2014/main" id="{3115A86D-4B7F-48AD-9848-36CDE00B1CE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920" y="13174066"/>
          <a:ext cx="678245" cy="757827"/>
        </a:xfrm>
        <a:prstGeom prst="rect">
          <a:avLst/>
        </a:prstGeom>
      </xdr:spPr>
    </xdr:pic>
    <xdr:clientData/>
  </xdr:twoCellAnchor>
  <xdr:twoCellAnchor editAs="oneCell">
    <xdr:from>
      <xdr:col>1</xdr:col>
      <xdr:colOff>103457</xdr:colOff>
      <xdr:row>63</xdr:row>
      <xdr:rowOff>151487</xdr:rowOff>
    </xdr:from>
    <xdr:to>
      <xdr:col>1</xdr:col>
      <xdr:colOff>952793</xdr:colOff>
      <xdr:row>64</xdr:row>
      <xdr:rowOff>380087</xdr:rowOff>
    </xdr:to>
    <xdr:pic>
      <xdr:nvPicPr>
        <xdr:cNvPr id="10" name="Image 9">
          <a:extLst>
            <a:ext uri="{FF2B5EF4-FFF2-40B4-BE49-F238E27FC236}">
              <a16:creationId xmlns:a16="http://schemas.microsoft.com/office/drawing/2014/main" id="{F309BCB0-2323-414B-879C-9E2F92FFDFEB}"/>
            </a:ext>
          </a:extLst>
        </xdr:cNvPr>
        <xdr:cNvPicPr>
          <a:picLocks noChangeAspect="1"/>
        </xdr:cNvPicPr>
      </xdr:nvPicPr>
      <xdr:blipFill>
        <a:blip xmlns:r="http://schemas.openxmlformats.org/officeDocument/2006/relationships" r:embed="rId9"/>
        <a:stretch>
          <a:fillRect/>
        </a:stretch>
      </xdr:blipFill>
      <xdr:spPr>
        <a:xfrm>
          <a:off x="796877" y="13486487"/>
          <a:ext cx="849336" cy="411480"/>
        </a:xfrm>
        <a:prstGeom prst="rect">
          <a:avLst/>
        </a:prstGeom>
      </xdr:spPr>
    </xdr:pic>
    <xdr:clientData/>
  </xdr:twoCellAnchor>
  <xdr:twoCellAnchor editAs="oneCell">
    <xdr:from>
      <xdr:col>0</xdr:col>
      <xdr:colOff>58615</xdr:colOff>
      <xdr:row>7</xdr:row>
      <xdr:rowOff>128923</xdr:rowOff>
    </xdr:from>
    <xdr:to>
      <xdr:col>3</xdr:col>
      <xdr:colOff>58615</xdr:colOff>
      <xdr:row>9</xdr:row>
      <xdr:rowOff>14211</xdr:rowOff>
    </xdr:to>
    <xdr:pic>
      <xdr:nvPicPr>
        <xdr:cNvPr id="11" name="Image 10">
          <a:extLst>
            <a:ext uri="{FF2B5EF4-FFF2-40B4-BE49-F238E27FC236}">
              <a16:creationId xmlns:a16="http://schemas.microsoft.com/office/drawing/2014/main" id="{0DEEA760-25C3-4D4F-83F6-F0F899A29BC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8615" y="1424323"/>
          <a:ext cx="2430780" cy="1828388"/>
        </a:xfrm>
        <a:prstGeom prst="rect">
          <a:avLst/>
        </a:prstGeom>
      </xdr:spPr>
    </xdr:pic>
    <xdr:clientData/>
  </xdr:twoCellAnchor>
  <xdr:twoCellAnchor editAs="oneCell">
    <xdr:from>
      <xdr:col>3</xdr:col>
      <xdr:colOff>111370</xdr:colOff>
      <xdr:row>7</xdr:row>
      <xdr:rowOff>134814</xdr:rowOff>
    </xdr:from>
    <xdr:to>
      <xdr:col>7</xdr:col>
      <xdr:colOff>315530</xdr:colOff>
      <xdr:row>9</xdr:row>
      <xdr:rowOff>22422</xdr:rowOff>
    </xdr:to>
    <xdr:pic>
      <xdr:nvPicPr>
        <xdr:cNvPr id="12" name="Image 11">
          <a:extLst>
            <a:ext uri="{FF2B5EF4-FFF2-40B4-BE49-F238E27FC236}">
              <a16:creationId xmlns:a16="http://schemas.microsoft.com/office/drawing/2014/main" id="{ABA6B0C3-1842-46ED-ABC2-4A1A00CFEC66}"/>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42150" y="1430214"/>
          <a:ext cx="3008320" cy="1830708"/>
        </a:xfrm>
        <a:prstGeom prst="rect">
          <a:avLst/>
        </a:prstGeom>
      </xdr:spPr>
    </xdr:pic>
    <xdr:clientData/>
  </xdr:twoCellAnchor>
  <xdr:twoCellAnchor editAs="oneCell">
    <xdr:from>
      <xdr:col>7</xdr:col>
      <xdr:colOff>352460</xdr:colOff>
      <xdr:row>7</xdr:row>
      <xdr:rowOff>111370</xdr:rowOff>
    </xdr:from>
    <xdr:to>
      <xdr:col>11</xdr:col>
      <xdr:colOff>158262</xdr:colOff>
      <xdr:row>9</xdr:row>
      <xdr:rowOff>35693</xdr:rowOff>
    </xdr:to>
    <xdr:pic>
      <xdr:nvPicPr>
        <xdr:cNvPr id="13" name="Image 12">
          <a:extLst>
            <a:ext uri="{FF2B5EF4-FFF2-40B4-BE49-F238E27FC236}">
              <a16:creationId xmlns:a16="http://schemas.microsoft.com/office/drawing/2014/main" id="{E7D5165C-B65C-4A08-A752-1926D2596536}"/>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587400" y="1406770"/>
          <a:ext cx="2739502" cy="1867423"/>
        </a:xfrm>
        <a:prstGeom prst="rect">
          <a:avLst/>
        </a:prstGeom>
      </xdr:spPr>
    </xdr:pic>
    <xdr:clientData/>
  </xdr:twoCellAnchor>
  <xdr:twoCellAnchor>
    <xdr:from>
      <xdr:col>0</xdr:col>
      <xdr:colOff>58615</xdr:colOff>
      <xdr:row>7</xdr:row>
      <xdr:rowOff>128923</xdr:rowOff>
    </xdr:from>
    <xdr:to>
      <xdr:col>0</xdr:col>
      <xdr:colOff>363415</xdr:colOff>
      <xdr:row>8</xdr:row>
      <xdr:rowOff>273703</xdr:rowOff>
    </xdr:to>
    <xdr:sp macro="" textlink="">
      <xdr:nvSpPr>
        <xdr:cNvPr id="14" name="Ellipse 13">
          <a:extLst>
            <a:ext uri="{FF2B5EF4-FFF2-40B4-BE49-F238E27FC236}">
              <a16:creationId xmlns:a16="http://schemas.microsoft.com/office/drawing/2014/main" id="{AAE3B0B4-503F-46B3-8EC0-5E8BA5469436}"/>
            </a:ext>
          </a:extLst>
        </xdr:cNvPr>
        <xdr:cNvSpPr/>
      </xdr:nvSpPr>
      <xdr:spPr>
        <a:xfrm>
          <a:off x="58615" y="1424323"/>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3</xdr:col>
      <xdr:colOff>121334</xdr:colOff>
      <xdr:row>7</xdr:row>
      <xdr:rowOff>146980</xdr:rowOff>
    </xdr:from>
    <xdr:to>
      <xdr:col>3</xdr:col>
      <xdr:colOff>426134</xdr:colOff>
      <xdr:row>8</xdr:row>
      <xdr:rowOff>291760</xdr:rowOff>
    </xdr:to>
    <xdr:sp macro="" textlink="">
      <xdr:nvSpPr>
        <xdr:cNvPr id="15" name="Ellipse 14">
          <a:extLst>
            <a:ext uri="{FF2B5EF4-FFF2-40B4-BE49-F238E27FC236}">
              <a16:creationId xmlns:a16="http://schemas.microsoft.com/office/drawing/2014/main" id="{E08727A1-5D9D-4AF0-9908-25A1460C71B6}"/>
            </a:ext>
          </a:extLst>
        </xdr:cNvPr>
        <xdr:cNvSpPr/>
      </xdr:nvSpPr>
      <xdr:spPr>
        <a:xfrm>
          <a:off x="2552114" y="144238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352460</xdr:colOff>
      <xdr:row>7</xdr:row>
      <xdr:rowOff>111370</xdr:rowOff>
    </xdr:from>
    <xdr:to>
      <xdr:col>7</xdr:col>
      <xdr:colOff>657260</xdr:colOff>
      <xdr:row>8</xdr:row>
      <xdr:rowOff>256150</xdr:rowOff>
    </xdr:to>
    <xdr:sp macro="" textlink="">
      <xdr:nvSpPr>
        <xdr:cNvPr id="16" name="Ellipse 15">
          <a:extLst>
            <a:ext uri="{FF2B5EF4-FFF2-40B4-BE49-F238E27FC236}">
              <a16:creationId xmlns:a16="http://schemas.microsoft.com/office/drawing/2014/main" id="{B9A69F90-C5D1-4A76-BA5C-013E115E3F32}"/>
            </a:ext>
          </a:extLst>
        </xdr:cNvPr>
        <xdr:cNvSpPr/>
      </xdr:nvSpPr>
      <xdr:spPr>
        <a:xfrm>
          <a:off x="5587400" y="140677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editAs="oneCell">
    <xdr:from>
      <xdr:col>8</xdr:col>
      <xdr:colOff>779584</xdr:colOff>
      <xdr:row>3</xdr:row>
      <xdr:rowOff>211016</xdr:rowOff>
    </xdr:from>
    <xdr:to>
      <xdr:col>9</xdr:col>
      <xdr:colOff>418300</xdr:colOff>
      <xdr:row>6</xdr:row>
      <xdr:rowOff>254178</xdr:rowOff>
    </xdr:to>
    <xdr:pic>
      <xdr:nvPicPr>
        <xdr:cNvPr id="17" name="Image 16">
          <a:extLst>
            <a:ext uri="{FF2B5EF4-FFF2-40B4-BE49-F238E27FC236}">
              <a16:creationId xmlns:a16="http://schemas.microsoft.com/office/drawing/2014/main" id="{22A98215-4995-4814-8923-12EE5F0F3BD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906064" y="660596"/>
          <a:ext cx="621696" cy="622282"/>
        </a:xfrm>
        <a:prstGeom prst="rect">
          <a:avLst/>
        </a:prstGeom>
      </xdr:spPr>
    </xdr:pic>
    <xdr:clientData/>
  </xdr:twoCellAnchor>
  <xdr:twoCellAnchor editAs="oneCell">
    <xdr:from>
      <xdr:col>8</xdr:col>
      <xdr:colOff>275492</xdr:colOff>
      <xdr:row>2</xdr:row>
      <xdr:rowOff>5862</xdr:rowOff>
    </xdr:from>
    <xdr:to>
      <xdr:col>11</xdr:col>
      <xdr:colOff>105100</xdr:colOff>
      <xdr:row>3</xdr:row>
      <xdr:rowOff>152400</xdr:rowOff>
    </xdr:to>
    <xdr:pic>
      <xdr:nvPicPr>
        <xdr:cNvPr id="18" name="Image 17">
          <a:extLst>
            <a:ext uri="{FF2B5EF4-FFF2-40B4-BE49-F238E27FC236}">
              <a16:creationId xmlns:a16="http://schemas.microsoft.com/office/drawing/2014/main" id="{441CCCA3-F9FB-43CE-8DEF-301379D4A1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401972" y="158262"/>
          <a:ext cx="1871768" cy="4437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40772</xdr:colOff>
      <xdr:row>0</xdr:row>
      <xdr:rowOff>76050</xdr:rowOff>
    </xdr:from>
    <xdr:to>
      <xdr:col>8</xdr:col>
      <xdr:colOff>814647</xdr:colOff>
      <xdr:row>5</xdr:row>
      <xdr:rowOff>20320</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2052" y="76050"/>
          <a:ext cx="794830" cy="995830"/>
        </a:xfrm>
        <a:prstGeom prst="rect">
          <a:avLst/>
        </a:prstGeom>
      </xdr:spPr>
    </xdr:pic>
    <xdr:clientData/>
  </xdr:twoCellAnchor>
  <xdr:twoCellAnchor editAs="oneCell">
    <xdr:from>
      <xdr:col>0</xdr:col>
      <xdr:colOff>49304</xdr:colOff>
      <xdr:row>0</xdr:row>
      <xdr:rowOff>119681</xdr:rowOff>
    </xdr:from>
    <xdr:to>
      <xdr:col>2</xdr:col>
      <xdr:colOff>1446439</xdr:colOff>
      <xdr:row>4</xdr:row>
      <xdr:rowOff>410069</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49304" y="119681"/>
          <a:ext cx="1936250" cy="915228"/>
        </a:xfrm>
        <a:prstGeom prst="rect">
          <a:avLst/>
        </a:prstGeom>
      </xdr:spPr>
    </xdr:pic>
    <xdr:clientData/>
  </xdr:twoCellAnchor>
  <xdr:twoCellAnchor editAs="oneCell">
    <xdr:from>
      <xdr:col>2</xdr:col>
      <xdr:colOff>1193800</xdr:colOff>
      <xdr:row>122</xdr:row>
      <xdr:rowOff>144780</xdr:rowOff>
    </xdr:from>
    <xdr:to>
      <xdr:col>4</xdr:col>
      <xdr:colOff>89985</xdr:colOff>
      <xdr:row>123</xdr:row>
      <xdr:rowOff>381507</xdr:rowOff>
    </xdr:to>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04340" y="22311360"/>
          <a:ext cx="1304105" cy="419607"/>
        </a:xfrm>
        <a:prstGeom prst="rect">
          <a:avLst/>
        </a:prstGeom>
      </xdr:spPr>
    </xdr:pic>
    <xdr:clientData/>
  </xdr:twoCellAnchor>
  <xdr:twoCellAnchor editAs="oneCell">
    <xdr:from>
      <xdr:col>4</xdr:col>
      <xdr:colOff>124461</xdr:colOff>
      <xdr:row>123</xdr:row>
      <xdr:rowOff>2020</xdr:rowOff>
    </xdr:from>
    <xdr:to>
      <xdr:col>5</xdr:col>
      <xdr:colOff>381001</xdr:colOff>
      <xdr:row>123</xdr:row>
      <xdr:rowOff>437895</xdr:rowOff>
    </xdr:to>
    <xdr:pic>
      <xdr:nvPicPr>
        <xdr:cNvPr id="10" name="Imag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42921" y="22351480"/>
          <a:ext cx="1140460" cy="435875"/>
        </a:xfrm>
        <a:prstGeom prst="rect">
          <a:avLst/>
        </a:prstGeom>
      </xdr:spPr>
    </xdr:pic>
    <xdr:clientData/>
  </xdr:twoCellAnchor>
  <xdr:twoCellAnchor editAs="oneCell">
    <xdr:from>
      <xdr:col>5</xdr:col>
      <xdr:colOff>548641</xdr:colOff>
      <xdr:row>122</xdr:row>
      <xdr:rowOff>106680</xdr:rowOff>
    </xdr:from>
    <xdr:to>
      <xdr:col>6</xdr:col>
      <xdr:colOff>165101</xdr:colOff>
      <xdr:row>123</xdr:row>
      <xdr:rowOff>462280</xdr:rowOff>
    </xdr:to>
    <xdr:pic>
      <xdr:nvPicPr>
        <xdr:cNvPr id="11" name="Imag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51021" y="22273260"/>
          <a:ext cx="538480" cy="538480"/>
        </a:xfrm>
        <a:prstGeom prst="rect">
          <a:avLst/>
        </a:prstGeom>
      </xdr:spPr>
    </xdr:pic>
    <xdr:clientData/>
  </xdr:twoCellAnchor>
  <xdr:twoCellAnchor editAs="oneCell">
    <xdr:from>
      <xdr:col>8</xdr:col>
      <xdr:colOff>260591</xdr:colOff>
      <xdr:row>118</xdr:row>
      <xdr:rowOff>335280</xdr:rowOff>
    </xdr:from>
    <xdr:to>
      <xdr:col>9</xdr:col>
      <xdr:colOff>252096</xdr:colOff>
      <xdr:row>123</xdr:row>
      <xdr:rowOff>12700</xdr:rowOff>
    </xdr:to>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1871" y="21884640"/>
          <a:ext cx="997345" cy="477520"/>
        </a:xfrm>
        <a:prstGeom prst="rect">
          <a:avLst/>
        </a:prstGeom>
      </xdr:spPr>
    </xdr:pic>
    <xdr:clientData/>
  </xdr:twoCellAnchor>
  <xdr:twoCellAnchor editAs="oneCell">
    <xdr:from>
      <xdr:col>7</xdr:col>
      <xdr:colOff>439425</xdr:colOff>
      <xdr:row>123</xdr:row>
      <xdr:rowOff>30480</xdr:rowOff>
    </xdr:from>
    <xdr:to>
      <xdr:col>9</xdr:col>
      <xdr:colOff>192224</xdr:colOff>
      <xdr:row>123</xdr:row>
      <xdr:rowOff>431799</xdr:rowOff>
    </xdr:to>
    <xdr:pic>
      <xdr:nvPicPr>
        <xdr:cNvPr id="13" name="Imag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017265" y="22379940"/>
          <a:ext cx="1612079" cy="401319"/>
        </a:xfrm>
        <a:prstGeom prst="rect">
          <a:avLst/>
        </a:prstGeom>
      </xdr:spPr>
    </xdr:pic>
    <xdr:clientData/>
  </xdr:twoCellAnchor>
  <xdr:twoCellAnchor editAs="oneCell">
    <xdr:from>
      <xdr:col>6</xdr:col>
      <xdr:colOff>318396</xdr:colOff>
      <xdr:row>123</xdr:row>
      <xdr:rowOff>4251</xdr:rowOff>
    </xdr:from>
    <xdr:to>
      <xdr:col>7</xdr:col>
      <xdr:colOff>283563</xdr:colOff>
      <xdr:row>123</xdr:row>
      <xdr:rowOff>459692</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8"/>
        <a:stretch>
          <a:fillRect/>
        </a:stretch>
      </xdr:blipFill>
      <xdr:spPr>
        <a:xfrm>
          <a:off x="5042796" y="22353711"/>
          <a:ext cx="818607" cy="455441"/>
        </a:xfrm>
        <a:prstGeom prst="rect">
          <a:avLst/>
        </a:prstGeom>
      </xdr:spPr>
    </xdr:pic>
    <xdr:clientData/>
  </xdr:twoCellAnchor>
  <xdr:twoCellAnchor editAs="oneCell">
    <xdr:from>
      <xdr:col>7</xdr:col>
      <xdr:colOff>91440</xdr:colOff>
      <xdr:row>15</xdr:row>
      <xdr:rowOff>76199</xdr:rowOff>
    </xdr:from>
    <xdr:to>
      <xdr:col>9</xdr:col>
      <xdr:colOff>13335</xdr:colOff>
      <xdr:row>15</xdr:row>
      <xdr:rowOff>1571624</xdr:rowOff>
    </xdr:to>
    <xdr:pic>
      <xdr:nvPicPr>
        <xdr:cNvPr id="17" name="Image 16" descr="P:\SERVICE EXPERIMENTATION\Crsileban\Dossiers NATIONAUX\ECOPHYTO 2\17-22 VIK'LEG\2017\démonstrations matériel\garford\photos-vidéos démo\20170619_165049.jpg">
          <a:extLst>
            <a:ext uri="{FF2B5EF4-FFF2-40B4-BE49-F238E27FC236}">
              <a16:creationId xmlns:a16="http://schemas.microsoft.com/office/drawing/2014/main" id="{00000000-0008-0000-0300-000011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36065"/>
        <a:stretch/>
      </xdr:blipFill>
      <xdr:spPr bwMode="auto">
        <a:xfrm>
          <a:off x="5511165" y="3352799"/>
          <a:ext cx="1731645" cy="1495425"/>
        </a:xfrm>
        <a:prstGeom prst="rect">
          <a:avLst/>
        </a:prstGeom>
        <a:noFill/>
        <a:ln>
          <a:noFill/>
        </a:ln>
      </xdr:spPr>
    </xdr:pic>
    <xdr:clientData/>
  </xdr:twoCellAnchor>
  <xdr:twoCellAnchor editAs="oneCell">
    <xdr:from>
      <xdr:col>3</xdr:col>
      <xdr:colOff>822960</xdr:colOff>
      <xdr:row>15</xdr:row>
      <xdr:rowOff>91440</xdr:rowOff>
    </xdr:from>
    <xdr:to>
      <xdr:col>6</xdr:col>
      <xdr:colOff>685800</xdr:colOff>
      <xdr:row>15</xdr:row>
      <xdr:rowOff>1579245</xdr:rowOff>
    </xdr:to>
    <xdr:pic>
      <xdr:nvPicPr>
        <xdr:cNvPr id="19" name="Image 18" descr="P:\SERVICE EXPERIMENTATION\Crsileban\Dossiers NATIONAUX\ECOPHYTO 2\17-22 VIK'LEG\2017\démonstrations matériel\garford\photos-vidéos démo\20170619_190225.jpg">
          <a:extLst>
            <a:ext uri="{FF2B5EF4-FFF2-40B4-BE49-F238E27FC236}">
              <a16:creationId xmlns:a16="http://schemas.microsoft.com/office/drawing/2014/main" id="{00000000-0008-0000-0300-000013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819400" y="3406140"/>
          <a:ext cx="2590800" cy="1487805"/>
        </a:xfrm>
        <a:prstGeom prst="rect">
          <a:avLst/>
        </a:prstGeom>
        <a:noFill/>
        <a:ln>
          <a:noFill/>
        </a:ln>
      </xdr:spPr>
    </xdr:pic>
    <xdr:clientData/>
  </xdr:twoCellAnchor>
  <xdr:twoCellAnchor editAs="oneCell">
    <xdr:from>
      <xdr:col>0</xdr:col>
      <xdr:colOff>160020</xdr:colOff>
      <xdr:row>15</xdr:row>
      <xdr:rowOff>45720</xdr:rowOff>
    </xdr:from>
    <xdr:to>
      <xdr:col>3</xdr:col>
      <xdr:colOff>594360</xdr:colOff>
      <xdr:row>15</xdr:row>
      <xdr:rowOff>1632585</xdr:rowOff>
    </xdr:to>
    <xdr:pic>
      <xdr:nvPicPr>
        <xdr:cNvPr id="20" name="Image 19" descr="P:\SERVICE EXPERIMENTATION\Crsileban\Dossiers NATIONAUX\ECOPHYTO 2\17-22 VIK'LEG\2017\démonstrations matériel\garford\photos-vidéos démo\20170619_162349.jpg">
          <a:extLst>
            <a:ext uri="{FF2B5EF4-FFF2-40B4-BE49-F238E27FC236}">
              <a16:creationId xmlns:a16="http://schemas.microsoft.com/office/drawing/2014/main" id="{00000000-0008-0000-0300-000014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60020" y="3360420"/>
          <a:ext cx="2430780" cy="1586865"/>
        </a:xfrm>
        <a:prstGeom prst="rect">
          <a:avLst/>
        </a:prstGeom>
        <a:noFill/>
        <a:ln>
          <a:noFill/>
        </a:ln>
      </xdr:spPr>
    </xdr:pic>
    <xdr:clientData/>
  </xdr:twoCellAnchor>
  <xdr:twoCellAnchor editAs="oneCell">
    <xdr:from>
      <xdr:col>0</xdr:col>
      <xdr:colOff>238761</xdr:colOff>
      <xdr:row>103</xdr:row>
      <xdr:rowOff>19050</xdr:rowOff>
    </xdr:from>
    <xdr:to>
      <xdr:col>3</xdr:col>
      <xdr:colOff>1</xdr:colOff>
      <xdr:row>111</xdr:row>
      <xdr:rowOff>114301</xdr:rowOff>
    </xdr:to>
    <xdr:pic>
      <xdr:nvPicPr>
        <xdr:cNvPr id="18" name="Image 17" descr="P:\SERVICE EXPERIMENTATION\Crsileban\Dossiers NATIONAUX\ECOPHYTO 2\17-22 VIK'LEG\2017\démonstrations matériel\garford\photos-vidéos démo\20170619_165049.jpg">
          <a:extLst>
            <a:ext uri="{FF2B5EF4-FFF2-40B4-BE49-F238E27FC236}">
              <a16:creationId xmlns:a16="http://schemas.microsoft.com/office/drawing/2014/main" id="{00000000-0008-0000-0300-000012000000}"/>
            </a:ext>
          </a:extLst>
        </xdr:cNvPr>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3979" r="36065" b="4704"/>
        <a:stretch/>
      </xdr:blipFill>
      <xdr:spPr bwMode="auto">
        <a:xfrm>
          <a:off x="238761" y="18897600"/>
          <a:ext cx="1704340" cy="1152526"/>
        </a:xfrm>
        <a:prstGeom prst="rect">
          <a:avLst/>
        </a:prstGeom>
        <a:noFill/>
        <a:ln>
          <a:noFill/>
        </a:ln>
      </xdr:spPr>
    </xdr:pic>
    <xdr:clientData/>
  </xdr:twoCellAnchor>
  <xdr:twoCellAnchor editAs="oneCell">
    <xdr:from>
      <xdr:col>0</xdr:col>
      <xdr:colOff>152400</xdr:colOff>
      <xdr:row>120</xdr:row>
      <xdr:rowOff>113386</xdr:rowOff>
    </xdr:from>
    <xdr:to>
      <xdr:col>2</xdr:col>
      <xdr:colOff>317565</xdr:colOff>
      <xdr:row>123</xdr:row>
      <xdr:rowOff>487673</xdr:rowOff>
    </xdr:to>
    <xdr:pic>
      <xdr:nvPicPr>
        <xdr:cNvPr id="21" name="Imag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2400" y="22081846"/>
          <a:ext cx="675705" cy="755287"/>
        </a:xfrm>
        <a:prstGeom prst="rect">
          <a:avLst/>
        </a:prstGeom>
      </xdr:spPr>
    </xdr:pic>
    <xdr:clientData/>
  </xdr:twoCellAnchor>
  <xdr:twoCellAnchor editAs="oneCell">
    <xdr:from>
      <xdr:col>2</xdr:col>
      <xdr:colOff>314277</xdr:colOff>
      <xdr:row>123</xdr:row>
      <xdr:rowOff>44807</xdr:rowOff>
    </xdr:from>
    <xdr:to>
      <xdr:col>2</xdr:col>
      <xdr:colOff>1163613</xdr:colOff>
      <xdr:row>123</xdr:row>
      <xdr:rowOff>453747</xdr:rowOff>
    </xdr:to>
    <xdr:pic>
      <xdr:nvPicPr>
        <xdr:cNvPr id="22" name="Imag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4"/>
        <a:stretch>
          <a:fillRect/>
        </a:stretch>
      </xdr:blipFill>
      <xdr:spPr>
        <a:xfrm>
          <a:off x="824817" y="22394267"/>
          <a:ext cx="849336" cy="408940"/>
        </a:xfrm>
        <a:prstGeom prst="rect">
          <a:avLst/>
        </a:prstGeom>
      </xdr:spPr>
    </xdr:pic>
    <xdr:clientData/>
  </xdr:twoCellAnchor>
  <xdr:twoCellAnchor editAs="oneCell">
    <xdr:from>
      <xdr:col>7</xdr:col>
      <xdr:colOff>140677</xdr:colOff>
      <xdr:row>1</xdr:row>
      <xdr:rowOff>58615</xdr:rowOff>
    </xdr:from>
    <xdr:to>
      <xdr:col>7</xdr:col>
      <xdr:colOff>837842</xdr:colOff>
      <xdr:row>4</xdr:row>
      <xdr:rowOff>386503</xdr:rowOff>
    </xdr:to>
    <xdr:pic>
      <xdr:nvPicPr>
        <xdr:cNvPr id="16" name="Imag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26723" y="310661"/>
          <a:ext cx="697165" cy="697165"/>
        </a:xfrm>
        <a:prstGeom prst="rect">
          <a:avLst/>
        </a:prstGeom>
      </xdr:spPr>
    </xdr:pic>
    <xdr:clientData/>
  </xdr:twoCellAnchor>
  <xdr:twoCellAnchor editAs="oneCell">
    <xdr:from>
      <xdr:col>7</xdr:col>
      <xdr:colOff>205155</xdr:colOff>
      <xdr:row>5</xdr:row>
      <xdr:rowOff>11723</xdr:rowOff>
    </xdr:from>
    <xdr:to>
      <xdr:col>8</xdr:col>
      <xdr:colOff>978878</xdr:colOff>
      <xdr:row>6</xdr:row>
      <xdr:rowOff>35169</xdr:rowOff>
    </xdr:to>
    <xdr:pic>
      <xdr:nvPicPr>
        <xdr:cNvPr id="23" name="Image 22">
          <a:extLst>
            <a:ext uri="{FF2B5EF4-FFF2-40B4-BE49-F238E27FC236}">
              <a16:creationId xmlns:a16="http://schemas.microsoft.com/office/drawing/2014/main" id="{00000000-0008-0000-0300-000017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791201" y="1060938"/>
          <a:ext cx="1629508" cy="3341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40772</xdr:colOff>
      <xdr:row>0</xdr:row>
      <xdr:rowOff>76050</xdr:rowOff>
    </xdr:from>
    <xdr:to>
      <xdr:col>9</xdr:col>
      <xdr:colOff>119322</xdr:colOff>
      <xdr:row>5</xdr:row>
      <xdr:rowOff>20320</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2052" y="76050"/>
          <a:ext cx="794830" cy="995830"/>
        </a:xfrm>
        <a:prstGeom prst="rect">
          <a:avLst/>
        </a:prstGeom>
      </xdr:spPr>
    </xdr:pic>
    <xdr:clientData/>
  </xdr:twoCellAnchor>
  <xdr:twoCellAnchor editAs="oneCell">
    <xdr:from>
      <xdr:col>0</xdr:col>
      <xdr:colOff>49304</xdr:colOff>
      <xdr:row>0</xdr:row>
      <xdr:rowOff>119681</xdr:rowOff>
    </xdr:from>
    <xdr:to>
      <xdr:col>3</xdr:col>
      <xdr:colOff>880</xdr:colOff>
      <xdr:row>4</xdr:row>
      <xdr:rowOff>410069</xdr:rowOff>
    </xdr:to>
    <xdr:pic>
      <xdr:nvPicPr>
        <xdr:cNvPr id="3" name="Imag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49304" y="119681"/>
          <a:ext cx="1936250" cy="915228"/>
        </a:xfrm>
        <a:prstGeom prst="rect">
          <a:avLst/>
        </a:prstGeom>
      </xdr:spPr>
    </xdr:pic>
    <xdr:clientData/>
  </xdr:twoCellAnchor>
  <xdr:twoCellAnchor editAs="oneCell">
    <xdr:from>
      <xdr:col>8</xdr:col>
      <xdr:colOff>169151</xdr:colOff>
      <xdr:row>118</xdr:row>
      <xdr:rowOff>358140</xdr:rowOff>
    </xdr:from>
    <xdr:to>
      <xdr:col>10</xdr:col>
      <xdr:colOff>170181</xdr:colOff>
      <xdr:row>123</xdr:row>
      <xdr:rowOff>35561</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431" y="22402800"/>
          <a:ext cx="999250" cy="477520"/>
        </a:xfrm>
        <a:prstGeom prst="rect">
          <a:avLst/>
        </a:prstGeom>
      </xdr:spPr>
    </xdr:pic>
    <xdr:clientData/>
  </xdr:twoCellAnchor>
  <xdr:twoCellAnchor editAs="oneCell">
    <xdr:from>
      <xdr:col>5</xdr:col>
      <xdr:colOff>609600</xdr:colOff>
      <xdr:row>15</xdr:row>
      <xdr:rowOff>62753</xdr:rowOff>
    </xdr:from>
    <xdr:to>
      <xdr:col>8</xdr:col>
      <xdr:colOff>360829</xdr:colOff>
      <xdr:row>15</xdr:row>
      <xdr:rowOff>1602442</xdr:rowOff>
    </xdr:to>
    <xdr:pic>
      <xdr:nvPicPr>
        <xdr:cNvPr id="13" name="Image 12" descr="P:\PHOTOS\Pierre\bineuse poireau David JP\20200706_140251.jpg">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19600" y="3379694"/>
          <a:ext cx="2377888" cy="1539689"/>
        </a:xfrm>
        <a:prstGeom prst="rect">
          <a:avLst/>
        </a:prstGeom>
        <a:noFill/>
        <a:ln>
          <a:noFill/>
        </a:ln>
      </xdr:spPr>
    </xdr:pic>
    <xdr:clientData/>
  </xdr:twoCellAnchor>
  <xdr:twoCellAnchor editAs="oneCell">
    <xdr:from>
      <xdr:col>2</xdr:col>
      <xdr:colOff>26892</xdr:colOff>
      <xdr:row>15</xdr:row>
      <xdr:rowOff>44823</xdr:rowOff>
    </xdr:from>
    <xdr:to>
      <xdr:col>4</xdr:col>
      <xdr:colOff>856464</xdr:colOff>
      <xdr:row>16</xdr:row>
      <xdr:rowOff>8629</xdr:rowOff>
    </xdr:to>
    <xdr:pic>
      <xdr:nvPicPr>
        <xdr:cNvPr id="14" name="Image 13" descr="P:\SERVICE EXPERIMENTATION\Crsileban\Dossiers NATIONAUX\ECOPHYTO 2\17-22 VIK'LEG\2017\démonstrations matériel\bineuse Christiaens\20170822_082606.jpg">
          <a:extLst>
            <a:ext uri="{FF2B5EF4-FFF2-40B4-BE49-F238E27FC236}">
              <a16:creationId xmlns:a16="http://schemas.microsoft.com/office/drawing/2014/main" id="{00000000-0008-0000-0400-00000E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37880" y="3361764"/>
          <a:ext cx="3250603" cy="1644688"/>
        </a:xfrm>
        <a:prstGeom prst="rect">
          <a:avLst/>
        </a:prstGeom>
        <a:noFill/>
        <a:ln>
          <a:noFill/>
        </a:ln>
      </xdr:spPr>
    </xdr:pic>
    <xdr:clientData/>
  </xdr:twoCellAnchor>
  <xdr:twoCellAnchor editAs="oneCell">
    <xdr:from>
      <xdr:col>0</xdr:col>
      <xdr:colOff>235323</xdr:colOff>
      <xdr:row>103</xdr:row>
      <xdr:rowOff>11206</xdr:rowOff>
    </xdr:from>
    <xdr:to>
      <xdr:col>2</xdr:col>
      <xdr:colOff>1434352</xdr:colOff>
      <xdr:row>111</xdr:row>
      <xdr:rowOff>149262</xdr:rowOff>
    </xdr:to>
    <xdr:pic>
      <xdr:nvPicPr>
        <xdr:cNvPr id="15" name="Image 14" descr="P:\PHOTOS\Pierre\bineuse poireau David JP\20200706_140251.jpg">
          <a:extLst>
            <a:ext uri="{FF2B5EF4-FFF2-40B4-BE49-F238E27FC236}">
              <a16:creationId xmlns:a16="http://schemas.microsoft.com/office/drawing/2014/main" id="{00000000-0008-0000-0400-00000F000000}"/>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613" t="941" b="-941"/>
        <a:stretch/>
      </xdr:blipFill>
      <xdr:spPr bwMode="auto">
        <a:xfrm>
          <a:off x="235323" y="19352559"/>
          <a:ext cx="1692088" cy="1191409"/>
        </a:xfrm>
        <a:prstGeom prst="rect">
          <a:avLst/>
        </a:prstGeom>
        <a:noFill/>
        <a:ln>
          <a:noFill/>
        </a:ln>
      </xdr:spPr>
    </xdr:pic>
    <xdr:clientData/>
  </xdr:twoCellAnchor>
  <xdr:twoCellAnchor editAs="oneCell">
    <xdr:from>
      <xdr:col>7</xdr:col>
      <xdr:colOff>378465</xdr:colOff>
      <xdr:row>123</xdr:row>
      <xdr:rowOff>53340</xdr:rowOff>
    </xdr:from>
    <xdr:to>
      <xdr:col>10</xdr:col>
      <xdr:colOff>140789</xdr:colOff>
      <xdr:row>123</xdr:row>
      <xdr:rowOff>454660</xdr:rowOff>
    </xdr:to>
    <xdr:pic>
      <xdr:nvPicPr>
        <xdr:cNvPr id="22" name="Imag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956305" y="22898100"/>
          <a:ext cx="1613984" cy="401320"/>
        </a:xfrm>
        <a:prstGeom prst="rect">
          <a:avLst/>
        </a:prstGeom>
      </xdr:spPr>
    </xdr:pic>
    <xdr:clientData/>
  </xdr:twoCellAnchor>
  <xdr:twoCellAnchor editAs="oneCell">
    <xdr:from>
      <xdr:col>2</xdr:col>
      <xdr:colOff>1170940</xdr:colOff>
      <xdr:row>122</xdr:row>
      <xdr:rowOff>167640</xdr:rowOff>
    </xdr:from>
    <xdr:to>
      <xdr:col>4</xdr:col>
      <xdr:colOff>67125</xdr:colOff>
      <xdr:row>123</xdr:row>
      <xdr:rowOff>404368</xdr:rowOff>
    </xdr:to>
    <xdr:pic>
      <xdr:nvPicPr>
        <xdr:cNvPr id="23" name="Imag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681480" y="22829520"/>
          <a:ext cx="1304105" cy="419608"/>
        </a:xfrm>
        <a:prstGeom prst="rect">
          <a:avLst/>
        </a:prstGeom>
      </xdr:spPr>
    </xdr:pic>
    <xdr:clientData/>
  </xdr:twoCellAnchor>
  <xdr:twoCellAnchor editAs="oneCell">
    <xdr:from>
      <xdr:col>4</xdr:col>
      <xdr:colOff>101601</xdr:colOff>
      <xdr:row>123</xdr:row>
      <xdr:rowOff>24880</xdr:rowOff>
    </xdr:from>
    <xdr:to>
      <xdr:col>5</xdr:col>
      <xdr:colOff>358141</xdr:colOff>
      <xdr:row>123</xdr:row>
      <xdr:rowOff>460756</xdr:rowOff>
    </xdr:to>
    <xdr:pic>
      <xdr:nvPicPr>
        <xdr:cNvPr id="24" name="Imag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20061" y="22869640"/>
          <a:ext cx="1140460" cy="435876"/>
        </a:xfrm>
        <a:prstGeom prst="rect">
          <a:avLst/>
        </a:prstGeom>
      </xdr:spPr>
    </xdr:pic>
    <xdr:clientData/>
  </xdr:twoCellAnchor>
  <xdr:twoCellAnchor editAs="oneCell">
    <xdr:from>
      <xdr:col>5</xdr:col>
      <xdr:colOff>525781</xdr:colOff>
      <xdr:row>122</xdr:row>
      <xdr:rowOff>129540</xdr:rowOff>
    </xdr:from>
    <xdr:to>
      <xdr:col>6</xdr:col>
      <xdr:colOff>142241</xdr:colOff>
      <xdr:row>123</xdr:row>
      <xdr:rowOff>485141</xdr:rowOff>
    </xdr:to>
    <xdr:pic>
      <xdr:nvPicPr>
        <xdr:cNvPr id="25" name="Imag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28161" y="22791420"/>
          <a:ext cx="538480" cy="538481"/>
        </a:xfrm>
        <a:prstGeom prst="rect">
          <a:avLst/>
        </a:prstGeom>
      </xdr:spPr>
    </xdr:pic>
    <xdr:clientData/>
  </xdr:twoCellAnchor>
  <xdr:twoCellAnchor editAs="oneCell">
    <xdr:from>
      <xdr:col>6</xdr:col>
      <xdr:colOff>295536</xdr:colOff>
      <xdr:row>123</xdr:row>
      <xdr:rowOff>27111</xdr:rowOff>
    </xdr:from>
    <xdr:to>
      <xdr:col>7</xdr:col>
      <xdr:colOff>260703</xdr:colOff>
      <xdr:row>123</xdr:row>
      <xdr:rowOff>482553</xdr:rowOff>
    </xdr:to>
    <xdr:pic>
      <xdr:nvPicPr>
        <xdr:cNvPr id="26" name="Imag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11"/>
        <a:stretch>
          <a:fillRect/>
        </a:stretch>
      </xdr:blipFill>
      <xdr:spPr>
        <a:xfrm>
          <a:off x="5019936" y="22871871"/>
          <a:ext cx="818607" cy="455442"/>
        </a:xfrm>
        <a:prstGeom prst="rect">
          <a:avLst/>
        </a:prstGeom>
      </xdr:spPr>
    </xdr:pic>
    <xdr:clientData/>
  </xdr:twoCellAnchor>
  <xdr:twoCellAnchor editAs="oneCell">
    <xdr:from>
      <xdr:col>0</xdr:col>
      <xdr:colOff>106680</xdr:colOff>
      <xdr:row>120</xdr:row>
      <xdr:rowOff>128626</xdr:rowOff>
    </xdr:from>
    <xdr:to>
      <xdr:col>2</xdr:col>
      <xdr:colOff>271845</xdr:colOff>
      <xdr:row>123</xdr:row>
      <xdr:rowOff>502914</xdr:rowOff>
    </xdr:to>
    <xdr:pic>
      <xdr:nvPicPr>
        <xdr:cNvPr id="27" name="Imag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6680" y="22592386"/>
          <a:ext cx="675705" cy="755288"/>
        </a:xfrm>
        <a:prstGeom prst="rect">
          <a:avLst/>
        </a:prstGeom>
      </xdr:spPr>
    </xdr:pic>
    <xdr:clientData/>
  </xdr:twoCellAnchor>
  <xdr:twoCellAnchor editAs="oneCell">
    <xdr:from>
      <xdr:col>2</xdr:col>
      <xdr:colOff>268557</xdr:colOff>
      <xdr:row>123</xdr:row>
      <xdr:rowOff>60047</xdr:rowOff>
    </xdr:from>
    <xdr:to>
      <xdr:col>2</xdr:col>
      <xdr:colOff>1117893</xdr:colOff>
      <xdr:row>123</xdr:row>
      <xdr:rowOff>468988</xdr:rowOff>
    </xdr:to>
    <xdr:pic>
      <xdr:nvPicPr>
        <xdr:cNvPr id="28" name="Imag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3"/>
        <a:stretch>
          <a:fillRect/>
        </a:stretch>
      </xdr:blipFill>
      <xdr:spPr>
        <a:xfrm>
          <a:off x="779097" y="22904807"/>
          <a:ext cx="849336" cy="408941"/>
        </a:xfrm>
        <a:prstGeom prst="rect">
          <a:avLst/>
        </a:prstGeom>
      </xdr:spPr>
    </xdr:pic>
    <xdr:clientData/>
  </xdr:twoCellAnchor>
  <xdr:twoCellAnchor editAs="oneCell">
    <xdr:from>
      <xdr:col>7</xdr:col>
      <xdr:colOff>105507</xdr:colOff>
      <xdr:row>1</xdr:row>
      <xdr:rowOff>52755</xdr:rowOff>
    </xdr:from>
    <xdr:to>
      <xdr:col>7</xdr:col>
      <xdr:colOff>802672</xdr:colOff>
      <xdr:row>4</xdr:row>
      <xdr:rowOff>380643</xdr:rowOff>
    </xdr:to>
    <xdr:pic>
      <xdr:nvPicPr>
        <xdr:cNvPr id="16" name="Imag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691553" y="304801"/>
          <a:ext cx="697165" cy="697165"/>
        </a:xfrm>
        <a:prstGeom prst="rect">
          <a:avLst/>
        </a:prstGeom>
      </xdr:spPr>
    </xdr:pic>
    <xdr:clientData/>
  </xdr:twoCellAnchor>
  <xdr:twoCellAnchor editAs="oneCell">
    <xdr:from>
      <xdr:col>7</xdr:col>
      <xdr:colOff>0</xdr:colOff>
      <xdr:row>5</xdr:row>
      <xdr:rowOff>0</xdr:rowOff>
    </xdr:from>
    <xdr:to>
      <xdr:col>9</xdr:col>
      <xdr:colOff>58616</xdr:colOff>
      <xdr:row>6</xdr:row>
      <xdr:rowOff>23446</xdr:rowOff>
    </xdr:to>
    <xdr:pic>
      <xdr:nvPicPr>
        <xdr:cNvPr id="17" name="Image 16">
          <a:extLst>
            <a:ext uri="{FF2B5EF4-FFF2-40B4-BE49-F238E27FC236}">
              <a16:creationId xmlns:a16="http://schemas.microsoft.com/office/drawing/2014/main" id="{00000000-0008-0000-0400-000011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586046" y="1049215"/>
          <a:ext cx="1629508" cy="3341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40772</xdr:colOff>
      <xdr:row>0</xdr:row>
      <xdr:rowOff>76050</xdr:rowOff>
    </xdr:from>
    <xdr:to>
      <xdr:col>9</xdr:col>
      <xdr:colOff>119322</xdr:colOff>
      <xdr:row>5</xdr:row>
      <xdr:rowOff>20320</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2052" y="76050"/>
          <a:ext cx="794830" cy="995830"/>
        </a:xfrm>
        <a:prstGeom prst="rect">
          <a:avLst/>
        </a:prstGeom>
      </xdr:spPr>
    </xdr:pic>
    <xdr:clientData/>
  </xdr:twoCellAnchor>
  <xdr:twoCellAnchor editAs="oneCell">
    <xdr:from>
      <xdr:col>0</xdr:col>
      <xdr:colOff>49304</xdr:colOff>
      <xdr:row>0</xdr:row>
      <xdr:rowOff>119681</xdr:rowOff>
    </xdr:from>
    <xdr:to>
      <xdr:col>2</xdr:col>
      <xdr:colOff>1446439</xdr:colOff>
      <xdr:row>4</xdr:row>
      <xdr:rowOff>410069</xdr:rowOff>
    </xdr:to>
    <xdr:pic>
      <xdr:nvPicPr>
        <xdr:cNvPr id="3" name="Imag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49304" y="119681"/>
          <a:ext cx="1936250" cy="915228"/>
        </a:xfrm>
        <a:prstGeom prst="rect">
          <a:avLst/>
        </a:prstGeom>
      </xdr:spPr>
    </xdr:pic>
    <xdr:clientData/>
  </xdr:twoCellAnchor>
  <xdr:twoCellAnchor editAs="oneCell">
    <xdr:from>
      <xdr:col>8</xdr:col>
      <xdr:colOff>131051</xdr:colOff>
      <xdr:row>118</xdr:row>
      <xdr:rowOff>312420</xdr:rowOff>
    </xdr:from>
    <xdr:to>
      <xdr:col>10</xdr:col>
      <xdr:colOff>132081</xdr:colOff>
      <xdr:row>122</xdr:row>
      <xdr:rowOff>172720</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62331" y="21869400"/>
          <a:ext cx="999250" cy="477520"/>
        </a:xfrm>
        <a:prstGeom prst="rect">
          <a:avLst/>
        </a:prstGeom>
      </xdr:spPr>
    </xdr:pic>
    <xdr:clientData/>
  </xdr:twoCellAnchor>
  <xdr:twoCellAnchor editAs="oneCell">
    <xdr:from>
      <xdr:col>7</xdr:col>
      <xdr:colOff>309885</xdr:colOff>
      <xdr:row>123</xdr:row>
      <xdr:rowOff>7620</xdr:rowOff>
    </xdr:from>
    <xdr:to>
      <xdr:col>10</xdr:col>
      <xdr:colOff>72209</xdr:colOff>
      <xdr:row>123</xdr:row>
      <xdr:rowOff>408939</xdr:rowOff>
    </xdr:to>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87725" y="22364700"/>
          <a:ext cx="1613984" cy="401319"/>
        </a:xfrm>
        <a:prstGeom prst="rect">
          <a:avLst/>
        </a:prstGeom>
      </xdr:spPr>
    </xdr:pic>
    <xdr:clientData/>
  </xdr:twoCellAnchor>
  <xdr:twoCellAnchor editAs="oneCell">
    <xdr:from>
      <xdr:col>5</xdr:col>
      <xdr:colOff>99060</xdr:colOff>
      <xdr:row>15</xdr:row>
      <xdr:rowOff>53340</xdr:rowOff>
    </xdr:from>
    <xdr:to>
      <xdr:col>6</xdr:col>
      <xdr:colOff>590550</xdr:colOff>
      <xdr:row>15</xdr:row>
      <xdr:rowOff>1626870</xdr:rowOff>
    </xdr:to>
    <xdr:pic>
      <xdr:nvPicPr>
        <xdr:cNvPr id="13" name="Image 12" descr="P:\PHOTOS\Pierre\bineuse poireau David JP\20200706_133409.jpg">
          <a:extLst>
            <a:ext uri="{FF2B5EF4-FFF2-40B4-BE49-F238E27FC236}">
              <a16:creationId xmlns:a16="http://schemas.microsoft.com/office/drawing/2014/main" id="{00000000-0008-0000-0500-00000D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rot="5400000">
          <a:off x="3821430" y="3448050"/>
          <a:ext cx="1573530" cy="1413510"/>
        </a:xfrm>
        <a:prstGeom prst="rect">
          <a:avLst/>
        </a:prstGeom>
        <a:noFill/>
        <a:ln>
          <a:noFill/>
        </a:ln>
      </xdr:spPr>
    </xdr:pic>
    <xdr:clientData/>
  </xdr:twoCellAnchor>
  <xdr:twoCellAnchor editAs="oneCell">
    <xdr:from>
      <xdr:col>2</xdr:col>
      <xdr:colOff>7620</xdr:colOff>
      <xdr:row>15</xdr:row>
      <xdr:rowOff>7620</xdr:rowOff>
    </xdr:from>
    <xdr:to>
      <xdr:col>4</xdr:col>
      <xdr:colOff>457200</xdr:colOff>
      <xdr:row>15</xdr:row>
      <xdr:rowOff>1653540</xdr:rowOff>
    </xdr:to>
    <xdr:pic>
      <xdr:nvPicPr>
        <xdr:cNvPr id="14" name="Image 13" descr="P:\PHOTOS\Pierre\bineuse poireau David JP\20200706_134854.jpg">
          <a:extLst>
            <a:ext uri="{FF2B5EF4-FFF2-40B4-BE49-F238E27FC236}">
              <a16:creationId xmlns:a16="http://schemas.microsoft.com/office/drawing/2014/main" id="{00000000-0008-0000-0500-00000E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18160" y="3322320"/>
          <a:ext cx="2857500" cy="1645920"/>
        </a:xfrm>
        <a:prstGeom prst="rect">
          <a:avLst/>
        </a:prstGeom>
        <a:noFill/>
        <a:ln>
          <a:noFill/>
        </a:ln>
      </xdr:spPr>
    </xdr:pic>
    <xdr:clientData/>
  </xdr:twoCellAnchor>
  <xdr:twoCellAnchor editAs="oneCell">
    <xdr:from>
      <xdr:col>7</xdr:col>
      <xdr:colOff>259080</xdr:colOff>
      <xdr:row>15</xdr:row>
      <xdr:rowOff>68580</xdr:rowOff>
    </xdr:from>
    <xdr:to>
      <xdr:col>9</xdr:col>
      <xdr:colOff>41910</xdr:colOff>
      <xdr:row>15</xdr:row>
      <xdr:rowOff>1642110</xdr:rowOff>
    </xdr:to>
    <xdr:pic>
      <xdr:nvPicPr>
        <xdr:cNvPr id="15" name="Image 14" descr="P:\PHOTOS\Pierre\bineuse poireau David JP\20200706_141556.jpg">
          <a:extLst>
            <a:ext uri="{FF2B5EF4-FFF2-40B4-BE49-F238E27FC236}">
              <a16:creationId xmlns:a16="http://schemas.microsoft.com/office/drawing/2014/main" id="{00000000-0008-0000-0500-00000F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5726430" y="3493770"/>
          <a:ext cx="1573530" cy="1352550"/>
        </a:xfrm>
        <a:prstGeom prst="rect">
          <a:avLst/>
        </a:prstGeom>
        <a:noFill/>
        <a:ln>
          <a:noFill/>
        </a:ln>
      </xdr:spPr>
    </xdr:pic>
    <xdr:clientData/>
  </xdr:twoCellAnchor>
  <xdr:twoCellAnchor editAs="oneCell">
    <xdr:from>
      <xdr:col>0</xdr:col>
      <xdr:colOff>219710</xdr:colOff>
      <xdr:row>103</xdr:row>
      <xdr:rowOff>28575</xdr:rowOff>
    </xdr:from>
    <xdr:to>
      <xdr:col>2</xdr:col>
      <xdr:colOff>1428750</xdr:colOff>
      <xdr:row>111</xdr:row>
      <xdr:rowOff>104775</xdr:rowOff>
    </xdr:to>
    <xdr:pic>
      <xdr:nvPicPr>
        <xdr:cNvPr id="16" name="Image 15" descr="P:\PHOTOS\Pierre\bineuse poireau David JP\20200706_134854.jpg">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19710" y="18907125"/>
          <a:ext cx="1704340" cy="1133475"/>
        </a:xfrm>
        <a:prstGeom prst="rect">
          <a:avLst/>
        </a:prstGeom>
        <a:noFill/>
        <a:ln>
          <a:noFill/>
        </a:ln>
      </xdr:spPr>
    </xdr:pic>
    <xdr:clientData/>
  </xdr:twoCellAnchor>
  <xdr:twoCellAnchor editAs="oneCell">
    <xdr:from>
      <xdr:col>2</xdr:col>
      <xdr:colOff>1087120</xdr:colOff>
      <xdr:row>122</xdr:row>
      <xdr:rowOff>129540</xdr:rowOff>
    </xdr:from>
    <xdr:to>
      <xdr:col>3</xdr:col>
      <xdr:colOff>905325</xdr:colOff>
      <xdr:row>123</xdr:row>
      <xdr:rowOff>366267</xdr:rowOff>
    </xdr:to>
    <xdr:pic>
      <xdr:nvPicPr>
        <xdr:cNvPr id="17" name="Imag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97660" y="22303740"/>
          <a:ext cx="1304105" cy="419607"/>
        </a:xfrm>
        <a:prstGeom prst="rect">
          <a:avLst/>
        </a:prstGeom>
      </xdr:spPr>
    </xdr:pic>
    <xdr:clientData/>
  </xdr:twoCellAnchor>
  <xdr:twoCellAnchor editAs="oneCell">
    <xdr:from>
      <xdr:col>4</xdr:col>
      <xdr:colOff>17781</xdr:colOff>
      <xdr:row>122</xdr:row>
      <xdr:rowOff>169660</xdr:rowOff>
    </xdr:from>
    <xdr:to>
      <xdr:col>5</xdr:col>
      <xdr:colOff>274321</xdr:colOff>
      <xdr:row>123</xdr:row>
      <xdr:rowOff>422655</xdr:rowOff>
    </xdr:to>
    <xdr:pic>
      <xdr:nvPicPr>
        <xdr:cNvPr id="18" name="Imag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36241" y="22343860"/>
          <a:ext cx="1140460" cy="435875"/>
        </a:xfrm>
        <a:prstGeom prst="rect">
          <a:avLst/>
        </a:prstGeom>
      </xdr:spPr>
    </xdr:pic>
    <xdr:clientData/>
  </xdr:twoCellAnchor>
  <xdr:twoCellAnchor editAs="oneCell">
    <xdr:from>
      <xdr:col>5</xdr:col>
      <xdr:colOff>441961</xdr:colOff>
      <xdr:row>122</xdr:row>
      <xdr:rowOff>91440</xdr:rowOff>
    </xdr:from>
    <xdr:to>
      <xdr:col>6</xdr:col>
      <xdr:colOff>58421</xdr:colOff>
      <xdr:row>123</xdr:row>
      <xdr:rowOff>447040</xdr:rowOff>
    </xdr:to>
    <xdr:pic>
      <xdr:nvPicPr>
        <xdr:cNvPr id="19" name="Imag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244341" y="22265640"/>
          <a:ext cx="538480" cy="538480"/>
        </a:xfrm>
        <a:prstGeom prst="rect">
          <a:avLst/>
        </a:prstGeom>
      </xdr:spPr>
    </xdr:pic>
    <xdr:clientData/>
  </xdr:twoCellAnchor>
  <xdr:twoCellAnchor editAs="oneCell">
    <xdr:from>
      <xdr:col>6</xdr:col>
      <xdr:colOff>211716</xdr:colOff>
      <xdr:row>122</xdr:row>
      <xdr:rowOff>171891</xdr:rowOff>
    </xdr:from>
    <xdr:to>
      <xdr:col>7</xdr:col>
      <xdr:colOff>176883</xdr:colOff>
      <xdr:row>123</xdr:row>
      <xdr:rowOff>444452</xdr:rowOff>
    </xdr:to>
    <xdr:pic>
      <xdr:nvPicPr>
        <xdr:cNvPr id="20" name="Imag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12"/>
        <a:stretch>
          <a:fillRect/>
        </a:stretch>
      </xdr:blipFill>
      <xdr:spPr>
        <a:xfrm>
          <a:off x="4936116" y="22346091"/>
          <a:ext cx="818607" cy="455441"/>
        </a:xfrm>
        <a:prstGeom prst="rect">
          <a:avLst/>
        </a:prstGeom>
      </xdr:spPr>
    </xdr:pic>
    <xdr:clientData/>
  </xdr:twoCellAnchor>
  <xdr:twoCellAnchor editAs="oneCell">
    <xdr:from>
      <xdr:col>0</xdr:col>
      <xdr:colOff>22860</xdr:colOff>
      <xdr:row>120</xdr:row>
      <xdr:rowOff>90526</xdr:rowOff>
    </xdr:from>
    <xdr:to>
      <xdr:col>2</xdr:col>
      <xdr:colOff>188025</xdr:colOff>
      <xdr:row>123</xdr:row>
      <xdr:rowOff>464813</xdr:rowOff>
    </xdr:to>
    <xdr:pic>
      <xdr:nvPicPr>
        <xdr:cNvPr id="21" name="Imag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860" y="22066606"/>
          <a:ext cx="675705" cy="755287"/>
        </a:xfrm>
        <a:prstGeom prst="rect">
          <a:avLst/>
        </a:prstGeom>
      </xdr:spPr>
    </xdr:pic>
    <xdr:clientData/>
  </xdr:twoCellAnchor>
  <xdr:twoCellAnchor editAs="oneCell">
    <xdr:from>
      <xdr:col>2</xdr:col>
      <xdr:colOff>184737</xdr:colOff>
      <xdr:row>123</xdr:row>
      <xdr:rowOff>21947</xdr:rowOff>
    </xdr:from>
    <xdr:to>
      <xdr:col>2</xdr:col>
      <xdr:colOff>1034073</xdr:colOff>
      <xdr:row>123</xdr:row>
      <xdr:rowOff>430887</xdr:rowOff>
    </xdr:to>
    <xdr:pic>
      <xdr:nvPicPr>
        <xdr:cNvPr id="22" name="Imag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4"/>
        <a:stretch>
          <a:fillRect/>
        </a:stretch>
      </xdr:blipFill>
      <xdr:spPr>
        <a:xfrm>
          <a:off x="695277" y="22379027"/>
          <a:ext cx="849336" cy="408940"/>
        </a:xfrm>
        <a:prstGeom prst="rect">
          <a:avLst/>
        </a:prstGeom>
      </xdr:spPr>
    </xdr:pic>
    <xdr:clientData/>
  </xdr:twoCellAnchor>
  <xdr:twoCellAnchor editAs="oneCell">
    <xdr:from>
      <xdr:col>7</xdr:col>
      <xdr:colOff>140677</xdr:colOff>
      <xdr:row>1</xdr:row>
      <xdr:rowOff>46893</xdr:rowOff>
    </xdr:from>
    <xdr:to>
      <xdr:col>7</xdr:col>
      <xdr:colOff>837842</xdr:colOff>
      <xdr:row>4</xdr:row>
      <xdr:rowOff>374781</xdr:rowOff>
    </xdr:to>
    <xdr:pic>
      <xdr:nvPicPr>
        <xdr:cNvPr id="23" name="Imag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26723" y="298939"/>
          <a:ext cx="697165" cy="697165"/>
        </a:xfrm>
        <a:prstGeom prst="rect">
          <a:avLst/>
        </a:prstGeom>
      </xdr:spPr>
    </xdr:pic>
    <xdr:clientData/>
  </xdr:twoCellAnchor>
  <xdr:twoCellAnchor editAs="oneCell">
    <xdr:from>
      <xdr:col>7</xdr:col>
      <xdr:colOff>0</xdr:colOff>
      <xdr:row>5</xdr:row>
      <xdr:rowOff>0</xdr:rowOff>
    </xdr:from>
    <xdr:to>
      <xdr:col>9</xdr:col>
      <xdr:colOff>58616</xdr:colOff>
      <xdr:row>6</xdr:row>
      <xdr:rowOff>23446</xdr:rowOff>
    </xdr:to>
    <xdr:pic>
      <xdr:nvPicPr>
        <xdr:cNvPr id="24" name="Image 23">
          <a:extLst>
            <a:ext uri="{FF2B5EF4-FFF2-40B4-BE49-F238E27FC236}">
              <a16:creationId xmlns:a16="http://schemas.microsoft.com/office/drawing/2014/main" id="{00000000-0008-0000-0500-000018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86046" y="1049215"/>
          <a:ext cx="1629508" cy="3341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40772</xdr:colOff>
      <xdr:row>0</xdr:row>
      <xdr:rowOff>76050</xdr:rowOff>
    </xdr:from>
    <xdr:to>
      <xdr:col>9</xdr:col>
      <xdr:colOff>119322</xdr:colOff>
      <xdr:row>5</xdr:row>
      <xdr:rowOff>20320</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2052" y="76050"/>
          <a:ext cx="794830" cy="995830"/>
        </a:xfrm>
        <a:prstGeom prst="rect">
          <a:avLst/>
        </a:prstGeom>
      </xdr:spPr>
    </xdr:pic>
    <xdr:clientData/>
  </xdr:twoCellAnchor>
  <xdr:twoCellAnchor editAs="oneCell">
    <xdr:from>
      <xdr:col>0</xdr:col>
      <xdr:colOff>49304</xdr:colOff>
      <xdr:row>0</xdr:row>
      <xdr:rowOff>119681</xdr:rowOff>
    </xdr:from>
    <xdr:to>
      <xdr:col>2</xdr:col>
      <xdr:colOff>1446439</xdr:colOff>
      <xdr:row>4</xdr:row>
      <xdr:rowOff>410069</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9304" y="119681"/>
          <a:ext cx="1936250" cy="915228"/>
        </a:xfrm>
        <a:prstGeom prst="rect">
          <a:avLst/>
        </a:prstGeom>
      </xdr:spPr>
    </xdr:pic>
    <xdr:clientData/>
  </xdr:twoCellAnchor>
  <xdr:twoCellAnchor editAs="oneCell">
    <xdr:from>
      <xdr:col>8</xdr:col>
      <xdr:colOff>230111</xdr:colOff>
      <xdr:row>120</xdr:row>
      <xdr:rowOff>38100</xdr:rowOff>
    </xdr:from>
    <xdr:to>
      <xdr:col>10</xdr:col>
      <xdr:colOff>231141</xdr:colOff>
      <xdr:row>123</xdr:row>
      <xdr:rowOff>134620</xdr:rowOff>
    </xdr:to>
    <xdr:pic>
      <xdr:nvPicPr>
        <xdr:cNvPr id="8" name="Imag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1391" y="22258020"/>
          <a:ext cx="999250" cy="477520"/>
        </a:xfrm>
        <a:prstGeom prst="rect">
          <a:avLst/>
        </a:prstGeom>
      </xdr:spPr>
    </xdr:pic>
    <xdr:clientData/>
  </xdr:twoCellAnchor>
  <xdr:twoCellAnchor editAs="oneCell">
    <xdr:from>
      <xdr:col>7</xdr:col>
      <xdr:colOff>408945</xdr:colOff>
      <xdr:row>123</xdr:row>
      <xdr:rowOff>152400</xdr:rowOff>
    </xdr:from>
    <xdr:to>
      <xdr:col>10</xdr:col>
      <xdr:colOff>171269</xdr:colOff>
      <xdr:row>123</xdr:row>
      <xdr:rowOff>553719</xdr:rowOff>
    </xdr:to>
    <xdr:pic>
      <xdr:nvPicPr>
        <xdr:cNvPr id="9" name="Imag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86785" y="22753320"/>
          <a:ext cx="1613984" cy="401319"/>
        </a:xfrm>
        <a:prstGeom prst="rect">
          <a:avLst/>
        </a:prstGeom>
      </xdr:spPr>
    </xdr:pic>
    <xdr:clientData/>
  </xdr:twoCellAnchor>
  <xdr:twoCellAnchor editAs="oneCell">
    <xdr:from>
      <xdr:col>6</xdr:col>
      <xdr:colOff>257436</xdr:colOff>
      <xdr:row>123</xdr:row>
      <xdr:rowOff>4251</xdr:rowOff>
    </xdr:from>
    <xdr:to>
      <xdr:col>7</xdr:col>
      <xdr:colOff>222603</xdr:colOff>
      <xdr:row>123</xdr:row>
      <xdr:rowOff>459692</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5"/>
        <a:stretch>
          <a:fillRect/>
        </a:stretch>
      </xdr:blipFill>
      <xdr:spPr>
        <a:xfrm>
          <a:off x="4981836" y="22605171"/>
          <a:ext cx="818607" cy="455441"/>
        </a:xfrm>
        <a:prstGeom prst="rect">
          <a:avLst/>
        </a:prstGeom>
      </xdr:spPr>
    </xdr:pic>
    <xdr:clientData/>
  </xdr:twoCellAnchor>
  <xdr:twoCellAnchor editAs="oneCell">
    <xdr:from>
      <xdr:col>5</xdr:col>
      <xdr:colOff>180976</xdr:colOff>
      <xdr:row>15</xdr:row>
      <xdr:rowOff>62866</xdr:rowOff>
    </xdr:from>
    <xdr:to>
      <xdr:col>7</xdr:col>
      <xdr:colOff>600076</xdr:colOff>
      <xdr:row>15</xdr:row>
      <xdr:rowOff>1648779</xdr:rowOff>
    </xdr:to>
    <xdr:pic>
      <xdr:nvPicPr>
        <xdr:cNvPr id="13" name="Imag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83356" y="3651886"/>
          <a:ext cx="2194560" cy="1585913"/>
        </a:xfrm>
        <a:prstGeom prst="rect">
          <a:avLst/>
        </a:prstGeom>
      </xdr:spPr>
    </xdr:pic>
    <xdr:clientData/>
  </xdr:twoCellAnchor>
  <xdr:twoCellAnchor editAs="oneCell">
    <xdr:from>
      <xdr:col>2</xdr:col>
      <xdr:colOff>899160</xdr:colOff>
      <xdr:row>15</xdr:row>
      <xdr:rowOff>66180</xdr:rowOff>
    </xdr:from>
    <xdr:to>
      <xdr:col>4</xdr:col>
      <xdr:colOff>668680</xdr:colOff>
      <xdr:row>15</xdr:row>
      <xdr:rowOff>1659255</xdr:rowOff>
    </xdr:to>
    <xdr:pic>
      <xdr:nvPicPr>
        <xdr:cNvPr id="14" name="Imag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09700" y="3655200"/>
          <a:ext cx="2177440" cy="1593075"/>
        </a:xfrm>
        <a:prstGeom prst="rect">
          <a:avLst/>
        </a:prstGeom>
      </xdr:spPr>
    </xdr:pic>
    <xdr:clientData/>
  </xdr:twoCellAnchor>
  <xdr:twoCellAnchor editAs="oneCell">
    <xdr:from>
      <xdr:col>0</xdr:col>
      <xdr:colOff>229235</xdr:colOff>
      <xdr:row>103</xdr:row>
      <xdr:rowOff>7621</xdr:rowOff>
    </xdr:from>
    <xdr:to>
      <xdr:col>3</xdr:col>
      <xdr:colOff>3174</xdr:colOff>
      <xdr:row>111</xdr:row>
      <xdr:rowOff>123826</xdr:rowOff>
    </xdr:to>
    <xdr:pic>
      <xdr:nvPicPr>
        <xdr:cNvPr id="15" name="Image 1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8875"/>
        <a:stretch/>
      </xdr:blipFill>
      <xdr:spPr>
        <a:xfrm>
          <a:off x="229235" y="19162396"/>
          <a:ext cx="1717039" cy="1173480"/>
        </a:xfrm>
        <a:prstGeom prst="rect">
          <a:avLst/>
        </a:prstGeom>
      </xdr:spPr>
    </xdr:pic>
    <xdr:clientData/>
  </xdr:twoCellAnchor>
  <xdr:twoCellAnchor editAs="oneCell">
    <xdr:from>
      <xdr:col>2</xdr:col>
      <xdr:colOff>1155700</xdr:colOff>
      <xdr:row>122</xdr:row>
      <xdr:rowOff>144780</xdr:rowOff>
    </xdr:from>
    <xdr:to>
      <xdr:col>4</xdr:col>
      <xdr:colOff>51885</xdr:colOff>
      <xdr:row>123</xdr:row>
      <xdr:rowOff>381507</xdr:rowOff>
    </xdr:to>
    <xdr:pic>
      <xdr:nvPicPr>
        <xdr:cNvPr id="16" name="Imag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66240" y="22562820"/>
          <a:ext cx="1304105" cy="419607"/>
        </a:xfrm>
        <a:prstGeom prst="rect">
          <a:avLst/>
        </a:prstGeom>
      </xdr:spPr>
    </xdr:pic>
    <xdr:clientData/>
  </xdr:twoCellAnchor>
  <xdr:twoCellAnchor editAs="oneCell">
    <xdr:from>
      <xdr:col>4</xdr:col>
      <xdr:colOff>86361</xdr:colOff>
      <xdr:row>123</xdr:row>
      <xdr:rowOff>2020</xdr:rowOff>
    </xdr:from>
    <xdr:to>
      <xdr:col>5</xdr:col>
      <xdr:colOff>342901</xdr:colOff>
      <xdr:row>123</xdr:row>
      <xdr:rowOff>437895</xdr:rowOff>
    </xdr:to>
    <xdr:pic>
      <xdr:nvPicPr>
        <xdr:cNvPr id="17" name="Imag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04821" y="22602940"/>
          <a:ext cx="1140460" cy="435875"/>
        </a:xfrm>
        <a:prstGeom prst="rect">
          <a:avLst/>
        </a:prstGeom>
      </xdr:spPr>
    </xdr:pic>
    <xdr:clientData/>
  </xdr:twoCellAnchor>
  <xdr:twoCellAnchor editAs="oneCell">
    <xdr:from>
      <xdr:col>5</xdr:col>
      <xdr:colOff>510541</xdr:colOff>
      <xdr:row>122</xdr:row>
      <xdr:rowOff>106680</xdr:rowOff>
    </xdr:from>
    <xdr:to>
      <xdr:col>6</xdr:col>
      <xdr:colOff>127001</xdr:colOff>
      <xdr:row>123</xdr:row>
      <xdr:rowOff>462280</xdr:rowOff>
    </xdr:to>
    <xdr:pic>
      <xdr:nvPicPr>
        <xdr:cNvPr id="18" name="Imag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12921" y="22524720"/>
          <a:ext cx="538480" cy="538480"/>
        </a:xfrm>
        <a:prstGeom prst="rect">
          <a:avLst/>
        </a:prstGeom>
      </xdr:spPr>
    </xdr:pic>
    <xdr:clientData/>
  </xdr:twoCellAnchor>
  <xdr:twoCellAnchor editAs="oneCell">
    <xdr:from>
      <xdr:col>0</xdr:col>
      <xdr:colOff>91440</xdr:colOff>
      <xdr:row>120</xdr:row>
      <xdr:rowOff>105766</xdr:rowOff>
    </xdr:from>
    <xdr:to>
      <xdr:col>2</xdr:col>
      <xdr:colOff>256605</xdr:colOff>
      <xdr:row>123</xdr:row>
      <xdr:rowOff>480053</xdr:rowOff>
    </xdr:to>
    <xdr:pic>
      <xdr:nvPicPr>
        <xdr:cNvPr id="19" name="Imag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1440" y="22325686"/>
          <a:ext cx="675705" cy="755287"/>
        </a:xfrm>
        <a:prstGeom prst="rect">
          <a:avLst/>
        </a:prstGeom>
      </xdr:spPr>
    </xdr:pic>
    <xdr:clientData/>
  </xdr:twoCellAnchor>
  <xdr:twoCellAnchor editAs="oneCell">
    <xdr:from>
      <xdr:col>2</xdr:col>
      <xdr:colOff>253317</xdr:colOff>
      <xdr:row>123</xdr:row>
      <xdr:rowOff>37187</xdr:rowOff>
    </xdr:from>
    <xdr:to>
      <xdr:col>2</xdr:col>
      <xdr:colOff>1102653</xdr:colOff>
      <xdr:row>123</xdr:row>
      <xdr:rowOff>446127</xdr:rowOff>
    </xdr:to>
    <xdr:pic>
      <xdr:nvPicPr>
        <xdr:cNvPr id="20" name="Imag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3"/>
        <a:stretch>
          <a:fillRect/>
        </a:stretch>
      </xdr:blipFill>
      <xdr:spPr>
        <a:xfrm>
          <a:off x="763857" y="22638107"/>
          <a:ext cx="849336" cy="408940"/>
        </a:xfrm>
        <a:prstGeom prst="rect">
          <a:avLst/>
        </a:prstGeom>
      </xdr:spPr>
    </xdr:pic>
    <xdr:clientData/>
  </xdr:twoCellAnchor>
  <xdr:twoCellAnchor editAs="oneCell">
    <xdr:from>
      <xdr:col>7</xdr:col>
      <xdr:colOff>111369</xdr:colOff>
      <xdr:row>1</xdr:row>
      <xdr:rowOff>58615</xdr:rowOff>
    </xdr:from>
    <xdr:to>
      <xdr:col>7</xdr:col>
      <xdr:colOff>808534</xdr:colOff>
      <xdr:row>4</xdr:row>
      <xdr:rowOff>386503</xdr:rowOff>
    </xdr:to>
    <xdr:pic>
      <xdr:nvPicPr>
        <xdr:cNvPr id="21" name="Imag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697415" y="310661"/>
          <a:ext cx="697165" cy="697165"/>
        </a:xfrm>
        <a:prstGeom prst="rect">
          <a:avLst/>
        </a:prstGeom>
      </xdr:spPr>
    </xdr:pic>
    <xdr:clientData/>
  </xdr:twoCellAnchor>
  <xdr:twoCellAnchor editAs="oneCell">
    <xdr:from>
      <xdr:col>7</xdr:col>
      <xdr:colOff>0</xdr:colOff>
      <xdr:row>5</xdr:row>
      <xdr:rowOff>0</xdr:rowOff>
    </xdr:from>
    <xdr:to>
      <xdr:col>9</xdr:col>
      <xdr:colOff>58616</xdr:colOff>
      <xdr:row>6</xdr:row>
      <xdr:rowOff>23446</xdr:rowOff>
    </xdr:to>
    <xdr:pic>
      <xdr:nvPicPr>
        <xdr:cNvPr id="22" name="Image 21">
          <a:extLst>
            <a:ext uri="{FF2B5EF4-FFF2-40B4-BE49-F238E27FC236}">
              <a16:creationId xmlns:a16="http://schemas.microsoft.com/office/drawing/2014/main" id="{00000000-0008-0000-0600-000016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586046" y="1049215"/>
          <a:ext cx="1629508" cy="33410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hristian.savary@normandie.chambagri.fr"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cumacalc.f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umacalc.f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umacalc.f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umacalc.f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umacalc.f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umacalc.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810E9-344D-45FB-AF82-16C938EBC1D1}">
  <sheetPr>
    <pageSetUpPr fitToPage="1"/>
  </sheetPr>
  <dimension ref="A1:J74"/>
  <sheetViews>
    <sheetView view="pageBreakPreview" zoomScaleNormal="120" zoomScaleSheetLayoutView="100" workbookViewId="0">
      <selection activeCell="M49" sqref="M49"/>
    </sheetView>
  </sheetViews>
  <sheetFormatPr baseColWidth="10" defaultColWidth="11.5546875" defaultRowHeight="14.55" customHeight="1" x14ac:dyDescent="0.3"/>
  <cols>
    <col min="1" max="1" width="5.44140625" style="101" customWidth="1"/>
    <col min="2" max="2" width="11.5546875" style="101"/>
    <col min="3" max="3" width="10.77734375" style="101" customWidth="1"/>
    <col min="4" max="16384" width="11.5546875" style="101"/>
  </cols>
  <sheetData>
    <row r="1" spans="1:10" ht="14.55" customHeight="1" x14ac:dyDescent="0.3">
      <c r="A1" s="100"/>
      <c r="B1" s="100"/>
      <c r="C1" s="100"/>
      <c r="D1" s="100"/>
      <c r="E1" s="100"/>
      <c r="F1" s="100"/>
      <c r="G1" s="100"/>
      <c r="H1" s="100"/>
      <c r="I1" s="100"/>
      <c r="J1" s="100"/>
    </row>
    <row r="2" spans="1:10" ht="27.45" customHeight="1" x14ac:dyDescent="0.65">
      <c r="D2" s="284" t="s">
        <v>49</v>
      </c>
      <c r="E2" s="284"/>
      <c r="F2" s="284"/>
      <c r="G2" s="284"/>
      <c r="H2" s="100"/>
      <c r="I2" s="100"/>
      <c r="J2" s="100"/>
    </row>
    <row r="3" spans="1:10" ht="27.45" customHeight="1" x14ac:dyDescent="0.65">
      <c r="D3" s="284" t="s">
        <v>50</v>
      </c>
      <c r="E3" s="284"/>
      <c r="F3" s="284"/>
      <c r="G3" s="284"/>
      <c r="H3" s="100"/>
      <c r="I3" s="100"/>
      <c r="J3" s="100"/>
    </row>
    <row r="4" spans="1:10" ht="27.45" customHeight="1" x14ac:dyDescent="0.65">
      <c r="A4" s="100"/>
      <c r="B4" s="100"/>
      <c r="C4" s="100"/>
      <c r="D4" s="202"/>
      <c r="E4" s="202"/>
      <c r="F4" s="202"/>
      <c r="G4" s="202"/>
      <c r="H4" s="100"/>
      <c r="I4" s="100"/>
      <c r="J4" s="203">
        <v>2022</v>
      </c>
    </row>
    <row r="5" spans="1:10" ht="15.45" customHeight="1" x14ac:dyDescent="0.65">
      <c r="A5" s="100"/>
      <c r="B5" s="100"/>
      <c r="C5" s="100"/>
      <c r="D5" s="202"/>
      <c r="E5" s="202"/>
      <c r="F5" s="202"/>
      <c r="G5" s="202"/>
      <c r="H5" s="100"/>
      <c r="I5" s="100"/>
      <c r="J5" s="100"/>
    </row>
    <row r="6" spans="1:10" ht="78.45" customHeight="1" x14ac:dyDescent="0.3">
      <c r="A6" s="285" t="s">
        <v>73</v>
      </c>
      <c r="B6" s="285"/>
      <c r="C6" s="285"/>
      <c r="D6" s="285"/>
      <c r="E6" s="285"/>
      <c r="F6" s="285"/>
      <c r="G6" s="285"/>
      <c r="H6" s="285"/>
      <c r="I6" s="285"/>
      <c r="J6" s="285"/>
    </row>
    <row r="7" spans="1:10" ht="13.8" customHeight="1" x14ac:dyDescent="0.3">
      <c r="A7" s="200"/>
      <c r="B7" s="200"/>
      <c r="C7" s="200"/>
      <c r="D7" s="200"/>
      <c r="E7" s="200"/>
      <c r="F7" s="200"/>
      <c r="G7" s="200"/>
      <c r="H7" s="200"/>
      <c r="I7" s="200"/>
      <c r="J7" s="200"/>
    </row>
    <row r="8" spans="1:10" ht="31.2" customHeight="1" x14ac:dyDescent="0.3">
      <c r="A8" s="286" t="s">
        <v>74</v>
      </c>
      <c r="B8" s="286"/>
      <c r="C8" s="286"/>
      <c r="D8" s="286"/>
      <c r="E8" s="286"/>
      <c r="F8" s="286"/>
      <c r="G8" s="286"/>
      <c r="H8" s="286"/>
      <c r="I8" s="286"/>
      <c r="J8" s="286"/>
    </row>
    <row r="9" spans="1:10" ht="384" customHeight="1" x14ac:dyDescent="0.65">
      <c r="A9" s="100"/>
      <c r="B9" s="100" t="s">
        <v>179</v>
      </c>
      <c r="C9" s="100"/>
      <c r="D9" s="202"/>
      <c r="E9" s="202"/>
      <c r="F9" s="202"/>
      <c r="G9" s="202"/>
      <c r="H9" s="100"/>
      <c r="I9" s="100"/>
      <c r="J9" s="100"/>
    </row>
    <row r="10" spans="1:10" ht="18.45" customHeight="1" x14ac:dyDescent="0.35">
      <c r="A10" s="283" t="s">
        <v>75</v>
      </c>
      <c r="B10" s="283"/>
      <c r="C10" s="283"/>
      <c r="D10" s="283"/>
      <c r="E10" s="283"/>
      <c r="F10" s="283"/>
      <c r="G10" s="283"/>
      <c r="H10" s="283"/>
      <c r="I10" s="283"/>
      <c r="J10" s="283"/>
    </row>
    <row r="11" spans="1:10" ht="0.45" hidden="1" customHeight="1" x14ac:dyDescent="0.65">
      <c r="A11" s="100"/>
      <c r="B11" s="100"/>
      <c r="C11" s="100"/>
      <c r="D11" s="202"/>
      <c r="E11" s="202"/>
      <c r="F11" s="202"/>
      <c r="G11" s="202"/>
      <c r="H11" s="100"/>
      <c r="I11" s="100"/>
      <c r="J11" s="100"/>
    </row>
    <row r="12" spans="1:10" ht="15.45" customHeight="1" x14ac:dyDescent="0.3">
      <c r="A12" s="277" t="s">
        <v>180</v>
      </c>
      <c r="B12" s="277"/>
      <c r="C12" s="277"/>
      <c r="D12" s="277"/>
      <c r="E12" s="277"/>
      <c r="F12" s="277"/>
      <c r="G12" s="277"/>
      <c r="H12" s="277"/>
      <c r="I12" s="277"/>
      <c r="J12" s="277"/>
    </row>
    <row r="13" spans="1:10" ht="15.45" customHeight="1" x14ac:dyDescent="0.3">
      <c r="A13" s="282" t="s">
        <v>181</v>
      </c>
      <c r="B13" s="282"/>
      <c r="C13" s="282"/>
      <c r="D13" s="282"/>
      <c r="E13" s="282"/>
      <c r="F13" s="282"/>
      <c r="G13" s="282"/>
      <c r="H13" s="282"/>
      <c r="I13" s="282"/>
      <c r="J13" s="282"/>
    </row>
    <row r="14" spans="1:10" ht="15.45" customHeight="1" x14ac:dyDescent="0.3">
      <c r="A14" s="282" t="s">
        <v>182</v>
      </c>
      <c r="B14" s="282"/>
      <c r="C14" s="282"/>
      <c r="D14" s="282"/>
      <c r="E14" s="282"/>
      <c r="F14" s="282"/>
      <c r="G14" s="282"/>
      <c r="H14" s="282"/>
      <c r="I14" s="282"/>
      <c r="J14" s="282"/>
    </row>
    <row r="15" spans="1:10" ht="15.45" customHeight="1" x14ac:dyDescent="0.3">
      <c r="A15" s="277" t="s">
        <v>76</v>
      </c>
      <c r="B15" s="277"/>
      <c r="C15" s="277"/>
      <c r="D15" s="277"/>
      <c r="E15" s="277"/>
      <c r="F15" s="277"/>
      <c r="G15" s="277"/>
      <c r="H15" s="277"/>
      <c r="I15" s="277"/>
      <c r="J15" s="277"/>
    </row>
    <row r="16" spans="1:10" ht="15.45" customHeight="1" x14ac:dyDescent="0.3">
      <c r="A16" s="200"/>
      <c r="B16" s="199"/>
      <c r="C16" s="199"/>
      <c r="D16" s="199"/>
      <c r="E16" s="199"/>
      <c r="F16" s="199"/>
      <c r="G16" s="199"/>
      <c r="H16" s="199"/>
      <c r="I16" s="199"/>
      <c r="J16" s="199"/>
    </row>
    <row r="17" spans="1:10" ht="18" customHeight="1" x14ac:dyDescent="0.35">
      <c r="A17" s="283" t="s">
        <v>77</v>
      </c>
      <c r="B17" s="283"/>
      <c r="C17" s="283"/>
      <c r="D17" s="283"/>
      <c r="E17" s="283"/>
      <c r="F17" s="283"/>
      <c r="G17" s="283"/>
      <c r="H17" s="283"/>
      <c r="I17" s="283"/>
      <c r="J17" s="283"/>
    </row>
    <row r="18" spans="1:10" ht="49.8" customHeight="1" x14ac:dyDescent="0.3">
      <c r="A18" s="279" t="s">
        <v>78</v>
      </c>
      <c r="B18" s="279"/>
      <c r="C18" s="279"/>
      <c r="D18" s="279"/>
      <c r="E18" s="279"/>
      <c r="F18" s="279"/>
      <c r="G18" s="279"/>
      <c r="H18" s="279"/>
      <c r="I18" s="279"/>
      <c r="J18" s="279"/>
    </row>
    <row r="19" spans="1:10" ht="67.8" customHeight="1" x14ac:dyDescent="0.3">
      <c r="A19" s="279" t="s">
        <v>79</v>
      </c>
      <c r="B19" s="279"/>
      <c r="C19" s="279"/>
      <c r="D19" s="279"/>
      <c r="E19" s="279"/>
      <c r="F19" s="279"/>
      <c r="G19" s="279"/>
      <c r="H19" s="279"/>
      <c r="I19" s="279"/>
      <c r="J19" s="279"/>
    </row>
    <row r="20" spans="1:10" ht="15.45" customHeight="1" x14ac:dyDescent="0.3">
      <c r="A20" s="279" t="s">
        <v>80</v>
      </c>
      <c r="B20" s="279"/>
      <c r="C20" s="279"/>
      <c r="D20" s="279"/>
      <c r="E20" s="279"/>
      <c r="F20" s="279"/>
      <c r="G20" s="279"/>
      <c r="H20" s="279"/>
      <c r="I20" s="279"/>
      <c r="J20" s="279"/>
    </row>
    <row r="21" spans="1:10" ht="19.2" customHeight="1" x14ac:dyDescent="0.3">
      <c r="A21" s="279"/>
      <c r="B21" s="279"/>
      <c r="C21" s="279"/>
      <c r="D21" s="279"/>
      <c r="E21" s="279"/>
      <c r="F21" s="279"/>
      <c r="G21" s="279"/>
      <c r="H21" s="279"/>
      <c r="I21" s="279"/>
      <c r="J21" s="279"/>
    </row>
    <row r="22" spans="1:10" ht="14.55" customHeight="1" x14ac:dyDescent="0.3">
      <c r="A22" s="100"/>
      <c r="B22" s="100"/>
      <c r="C22" s="100"/>
      <c r="D22" s="100"/>
      <c r="E22" s="100"/>
      <c r="F22" s="100"/>
      <c r="G22" s="100"/>
      <c r="H22" s="100"/>
      <c r="I22" s="100"/>
      <c r="J22" s="100"/>
    </row>
    <row r="23" spans="1:10" ht="18" customHeight="1" x14ac:dyDescent="0.35">
      <c r="A23" s="102" t="s">
        <v>81</v>
      </c>
      <c r="B23" s="103"/>
      <c r="C23" s="103"/>
      <c r="D23" s="103"/>
      <c r="E23" s="103"/>
      <c r="F23" s="103"/>
      <c r="G23" s="103"/>
      <c r="H23" s="103"/>
      <c r="I23" s="103"/>
      <c r="J23" s="103"/>
    </row>
    <row r="24" spans="1:10" ht="14.55" customHeight="1" x14ac:dyDescent="0.3">
      <c r="A24" s="100"/>
      <c r="B24" s="100"/>
      <c r="C24" s="100"/>
      <c r="D24" s="100"/>
      <c r="E24" s="100"/>
      <c r="F24" s="100"/>
      <c r="G24" s="100"/>
      <c r="H24" s="100"/>
      <c r="I24" s="100"/>
      <c r="J24" s="100"/>
    </row>
    <row r="25" spans="1:10" ht="18" customHeight="1" x14ac:dyDescent="0.35">
      <c r="A25" s="280" t="s">
        <v>82</v>
      </c>
      <c r="B25" s="280"/>
      <c r="C25" s="280"/>
      <c r="D25" s="280"/>
      <c r="E25" s="280"/>
      <c r="F25" s="280"/>
      <c r="G25" s="280"/>
      <c r="H25" s="280"/>
      <c r="I25" s="280"/>
      <c r="J25" s="280"/>
    </row>
    <row r="26" spans="1:10" ht="14.55" customHeight="1" x14ac:dyDescent="0.3">
      <c r="A26" s="281" t="s">
        <v>174</v>
      </c>
      <c r="B26" s="281"/>
      <c r="C26" s="281"/>
      <c r="D26" s="281"/>
      <c r="E26" s="281"/>
      <c r="F26" s="281"/>
      <c r="G26" s="281"/>
      <c r="H26" s="281"/>
      <c r="I26" s="281"/>
      <c r="J26" s="281"/>
    </row>
    <row r="27" spans="1:10" ht="14.55" customHeight="1" x14ac:dyDescent="0.3">
      <c r="A27" s="281"/>
      <c r="B27" s="281"/>
      <c r="C27" s="281"/>
      <c r="D27" s="281"/>
      <c r="E27" s="281"/>
      <c r="F27" s="281"/>
      <c r="G27" s="281"/>
      <c r="H27" s="281"/>
      <c r="I27" s="281"/>
      <c r="J27" s="281"/>
    </row>
    <row r="28" spans="1:10" ht="14.55" customHeight="1" x14ac:dyDescent="0.3">
      <c r="A28" s="281"/>
      <c r="B28" s="281"/>
      <c r="C28" s="281"/>
      <c r="D28" s="281"/>
      <c r="E28" s="281"/>
      <c r="F28" s="281"/>
      <c r="G28" s="281"/>
      <c r="H28" s="281"/>
      <c r="I28" s="281"/>
      <c r="J28" s="281"/>
    </row>
    <row r="29" spans="1:10" ht="14.55" customHeight="1" x14ac:dyDescent="0.3">
      <c r="A29" s="281"/>
      <c r="B29" s="281"/>
      <c r="C29" s="281"/>
      <c r="D29" s="281"/>
      <c r="E29" s="281"/>
      <c r="F29" s="281"/>
      <c r="G29" s="281"/>
      <c r="H29" s="281"/>
      <c r="I29" s="281"/>
      <c r="J29" s="281"/>
    </row>
    <row r="30" spans="1:10" ht="14.55" customHeight="1" x14ac:dyDescent="0.3">
      <c r="A30" s="281"/>
      <c r="B30" s="281"/>
      <c r="C30" s="281"/>
      <c r="D30" s="281"/>
      <c r="E30" s="281"/>
      <c r="F30" s="281"/>
      <c r="G30" s="281"/>
      <c r="H30" s="281"/>
      <c r="I30" s="281"/>
      <c r="J30" s="281"/>
    </row>
    <row r="31" spans="1:10" ht="14.55" customHeight="1" x14ac:dyDescent="0.3">
      <c r="A31" s="281"/>
      <c r="B31" s="281"/>
      <c r="C31" s="281"/>
      <c r="D31" s="281"/>
      <c r="E31" s="281"/>
      <c r="F31" s="281"/>
      <c r="G31" s="281"/>
      <c r="H31" s="281"/>
      <c r="I31" s="281"/>
      <c r="J31" s="281"/>
    </row>
    <row r="32" spans="1:10" ht="14.55" customHeight="1" x14ac:dyDescent="0.3">
      <c r="A32" s="281"/>
      <c r="B32" s="281"/>
      <c r="C32" s="281"/>
      <c r="D32" s="281"/>
      <c r="E32" s="281"/>
      <c r="F32" s="281"/>
      <c r="G32" s="281"/>
      <c r="H32" s="281"/>
      <c r="I32" s="281"/>
      <c r="J32" s="281"/>
    </row>
    <row r="33" spans="1:10" ht="14.55" customHeight="1" x14ac:dyDescent="0.3">
      <c r="A33" s="281"/>
      <c r="B33" s="281"/>
      <c r="C33" s="281"/>
      <c r="D33" s="281"/>
      <c r="E33" s="281"/>
      <c r="F33" s="281"/>
      <c r="G33" s="281"/>
      <c r="H33" s="281"/>
      <c r="I33" s="281"/>
      <c r="J33" s="281"/>
    </row>
    <row r="34" spans="1:10" ht="14.55" customHeight="1" x14ac:dyDescent="0.3">
      <c r="A34" s="281"/>
      <c r="B34" s="281"/>
      <c r="C34" s="281"/>
      <c r="D34" s="281"/>
      <c r="E34" s="281"/>
      <c r="F34" s="281"/>
      <c r="G34" s="281"/>
      <c r="H34" s="281"/>
      <c r="I34" s="281"/>
      <c r="J34" s="281"/>
    </row>
    <row r="35" spans="1:10" ht="9" customHeight="1" x14ac:dyDescent="0.3">
      <c r="A35" s="201"/>
      <c r="B35" s="201"/>
      <c r="C35" s="201"/>
      <c r="D35" s="201"/>
      <c r="E35" s="201"/>
      <c r="F35" s="201"/>
      <c r="G35" s="201"/>
      <c r="H35" s="201"/>
      <c r="I35" s="201"/>
      <c r="J35" s="201"/>
    </row>
    <row r="36" spans="1:10" ht="17.55" customHeight="1" x14ac:dyDescent="0.35">
      <c r="A36" s="280" t="s">
        <v>83</v>
      </c>
      <c r="B36" s="280"/>
      <c r="C36" s="280"/>
      <c r="D36" s="280"/>
      <c r="E36" s="280"/>
      <c r="F36" s="280"/>
      <c r="G36" s="280"/>
      <c r="H36" s="280"/>
      <c r="I36" s="280"/>
      <c r="J36" s="280"/>
    </row>
    <row r="37" spans="1:10" ht="14.55" customHeight="1" x14ac:dyDescent="0.3">
      <c r="A37" s="281" t="s">
        <v>84</v>
      </c>
      <c r="B37" s="281"/>
      <c r="C37" s="281"/>
      <c r="D37" s="281"/>
      <c r="E37" s="281"/>
      <c r="F37" s="281"/>
      <c r="G37" s="281"/>
      <c r="H37" s="281"/>
      <c r="I37" s="281"/>
      <c r="J37" s="281"/>
    </row>
    <row r="38" spans="1:10" ht="14.55" customHeight="1" x14ac:dyDescent="0.3">
      <c r="A38" s="281"/>
      <c r="B38" s="281"/>
      <c r="C38" s="281"/>
      <c r="D38" s="281"/>
      <c r="E38" s="281"/>
      <c r="F38" s="281"/>
      <c r="G38" s="281"/>
      <c r="H38" s="281"/>
      <c r="I38" s="281"/>
      <c r="J38" s="281"/>
    </row>
    <row r="39" spans="1:10" ht="40.799999999999997" customHeight="1" x14ac:dyDescent="0.3">
      <c r="A39" s="281"/>
      <c r="B39" s="281"/>
      <c r="C39" s="281"/>
      <c r="D39" s="281"/>
      <c r="E39" s="281"/>
      <c r="F39" s="281"/>
      <c r="G39" s="281"/>
      <c r="H39" s="281"/>
      <c r="I39" s="281"/>
      <c r="J39" s="281"/>
    </row>
    <row r="40" spans="1:10" ht="7.8" customHeight="1" x14ac:dyDescent="0.3">
      <c r="A40" s="100"/>
      <c r="B40" s="100"/>
      <c r="C40" s="100"/>
      <c r="D40" s="100"/>
      <c r="E40" s="100"/>
      <c r="F40" s="100"/>
      <c r="G40" s="100"/>
      <c r="H40" s="100"/>
      <c r="I40" s="100"/>
      <c r="J40" s="100"/>
    </row>
    <row r="41" spans="1:10" ht="18" customHeight="1" x14ac:dyDescent="0.35">
      <c r="A41" s="275" t="s">
        <v>85</v>
      </c>
      <c r="B41" s="275"/>
      <c r="C41" s="275"/>
      <c r="D41" s="275"/>
      <c r="E41" s="275"/>
      <c r="F41" s="275"/>
      <c r="G41" s="275"/>
      <c r="H41" s="275"/>
      <c r="I41" s="275"/>
      <c r="J41" s="275"/>
    </row>
    <row r="42" spans="1:10" ht="100.8" customHeight="1" x14ac:dyDescent="0.3">
      <c r="A42" s="277" t="s">
        <v>86</v>
      </c>
      <c r="B42" s="277"/>
      <c r="C42" s="277"/>
      <c r="D42" s="277"/>
      <c r="E42" s="277"/>
      <c r="F42" s="277"/>
      <c r="G42" s="277"/>
      <c r="H42" s="277"/>
      <c r="I42" s="277"/>
      <c r="J42" s="277"/>
    </row>
    <row r="43" spans="1:10" ht="15" customHeight="1" x14ac:dyDescent="0.3">
      <c r="A43" s="278" t="s">
        <v>87</v>
      </c>
      <c r="B43" s="278"/>
      <c r="C43" s="278"/>
      <c r="D43" s="278"/>
      <c r="E43" s="278"/>
      <c r="F43" s="278"/>
      <c r="G43" s="278"/>
      <c r="H43" s="278"/>
      <c r="I43" s="278"/>
      <c r="J43" s="278"/>
    </row>
    <row r="44" spans="1:10" ht="14.55" customHeight="1" x14ac:dyDescent="0.3">
      <c r="A44" s="100"/>
      <c r="B44" s="100"/>
      <c r="C44" s="100"/>
      <c r="D44" s="100"/>
      <c r="E44" s="100"/>
      <c r="F44" s="100"/>
      <c r="G44" s="100"/>
      <c r="H44" s="100"/>
      <c r="I44" s="100"/>
      <c r="J44" s="100"/>
    </row>
    <row r="45" spans="1:10" ht="18" customHeight="1" x14ac:dyDescent="0.35">
      <c r="A45" s="273" t="s">
        <v>88</v>
      </c>
      <c r="B45" s="273"/>
      <c r="C45" s="273"/>
      <c r="D45" s="273"/>
      <c r="E45" s="273"/>
      <c r="F45" s="273"/>
      <c r="G45" s="273"/>
      <c r="H45" s="273"/>
      <c r="I45" s="273"/>
      <c r="J45" s="273"/>
    </row>
    <row r="46" spans="1:10" ht="95.4" customHeight="1" x14ac:dyDescent="0.3">
      <c r="A46" s="274" t="s">
        <v>175</v>
      </c>
      <c r="B46" s="274"/>
      <c r="C46" s="274"/>
      <c r="D46" s="274"/>
      <c r="E46" s="274"/>
      <c r="F46" s="274"/>
      <c r="G46" s="274"/>
      <c r="H46" s="274"/>
      <c r="I46" s="274"/>
      <c r="J46" s="274"/>
    </row>
    <row r="47" spans="1:10" ht="15" customHeight="1" x14ac:dyDescent="0.3">
      <c r="A47" s="199"/>
      <c r="B47" s="199"/>
      <c r="C47" s="199"/>
      <c r="D47" s="199"/>
      <c r="E47" s="199"/>
      <c r="F47" s="199"/>
      <c r="G47" s="199"/>
      <c r="H47" s="199"/>
      <c r="I47" s="199"/>
      <c r="J47" s="199"/>
    </row>
    <row r="48" spans="1:10" ht="15" customHeight="1" x14ac:dyDescent="0.35">
      <c r="A48" s="275" t="s">
        <v>89</v>
      </c>
      <c r="B48" s="275"/>
      <c r="C48" s="275"/>
      <c r="D48" s="275"/>
      <c r="E48" s="275"/>
      <c r="F48" s="275"/>
      <c r="G48" s="275"/>
      <c r="H48" s="275"/>
      <c r="I48" s="275"/>
      <c r="J48" s="275"/>
    </row>
    <row r="49" spans="1:10" ht="97.8" customHeight="1" x14ac:dyDescent="0.3">
      <c r="A49" s="277" t="s">
        <v>183</v>
      </c>
      <c r="B49" s="277"/>
      <c r="C49" s="277"/>
      <c r="D49" s="277"/>
      <c r="E49" s="277"/>
      <c r="F49" s="277"/>
      <c r="G49" s="277"/>
      <c r="H49" s="277"/>
      <c r="I49" s="277"/>
      <c r="J49" s="277"/>
    </row>
    <row r="50" spans="1:10" ht="15.45" customHeight="1" x14ac:dyDescent="0.3">
      <c r="A50" s="199"/>
      <c r="B50" s="199"/>
      <c r="C50" s="199"/>
      <c r="D50" s="199"/>
      <c r="E50" s="199"/>
      <c r="F50" s="199"/>
      <c r="G50" s="199"/>
      <c r="H50" s="199"/>
      <c r="I50" s="199"/>
      <c r="J50" s="199"/>
    </row>
    <row r="51" spans="1:10" ht="15.45" customHeight="1" x14ac:dyDescent="0.35">
      <c r="A51" s="273" t="s">
        <v>90</v>
      </c>
      <c r="B51" s="273"/>
      <c r="C51" s="273"/>
      <c r="D51" s="273"/>
      <c r="E51" s="273"/>
      <c r="F51" s="273"/>
      <c r="G51" s="273"/>
      <c r="H51" s="273"/>
      <c r="I51" s="273"/>
      <c r="J51" s="273"/>
    </row>
    <row r="52" spans="1:10" ht="62.4" customHeight="1" x14ac:dyDescent="0.3">
      <c r="A52" s="274" t="s">
        <v>176</v>
      </c>
      <c r="B52" s="274"/>
      <c r="C52" s="274"/>
      <c r="D52" s="274"/>
      <c r="E52" s="274"/>
      <c r="F52" s="274"/>
      <c r="G52" s="274"/>
      <c r="H52" s="274"/>
      <c r="I52" s="274"/>
      <c r="J52" s="274"/>
    </row>
    <row r="53" spans="1:10" ht="20.55" customHeight="1" x14ac:dyDescent="0.3">
      <c r="A53" s="199"/>
      <c r="B53" s="199"/>
      <c r="C53" s="199"/>
      <c r="D53" s="199"/>
      <c r="E53" s="199"/>
      <c r="F53" s="199"/>
      <c r="G53" s="199"/>
      <c r="H53" s="199"/>
      <c r="I53" s="199"/>
      <c r="J53" s="199"/>
    </row>
    <row r="54" spans="1:10" ht="18" customHeight="1" x14ac:dyDescent="0.35">
      <c r="A54" s="273" t="s">
        <v>88</v>
      </c>
      <c r="B54" s="273"/>
      <c r="C54" s="273"/>
      <c r="D54" s="273"/>
      <c r="E54" s="273"/>
      <c r="F54" s="273"/>
      <c r="G54" s="273"/>
      <c r="H54" s="273"/>
      <c r="I54" s="273"/>
      <c r="J54" s="273"/>
    </row>
    <row r="55" spans="1:10" ht="64.2" customHeight="1" x14ac:dyDescent="0.3">
      <c r="A55" s="274" t="s">
        <v>143</v>
      </c>
      <c r="B55" s="274"/>
      <c r="C55" s="274"/>
      <c r="D55" s="274"/>
      <c r="E55" s="274"/>
      <c r="F55" s="274"/>
      <c r="G55" s="274"/>
      <c r="H55" s="274"/>
      <c r="I55" s="274"/>
      <c r="J55" s="274"/>
    </row>
    <row r="56" spans="1:10" ht="13.2" customHeight="1" x14ac:dyDescent="0.3">
      <c r="A56" s="104"/>
      <c r="B56" s="104"/>
      <c r="C56" s="104"/>
      <c r="D56" s="104"/>
      <c r="E56" s="104"/>
      <c r="F56" s="104"/>
      <c r="G56" s="104"/>
      <c r="H56" s="104"/>
      <c r="I56" s="104"/>
      <c r="J56" s="104"/>
    </row>
    <row r="57" spans="1:10" s="100" customFormat="1" ht="21" customHeight="1" x14ac:dyDescent="0.35">
      <c r="A57" s="275" t="s">
        <v>91</v>
      </c>
      <c r="B57" s="275"/>
      <c r="C57" s="275"/>
      <c r="D57" s="275"/>
      <c r="E57" s="275"/>
      <c r="F57" s="275"/>
      <c r="G57" s="275"/>
      <c r="H57" s="275"/>
      <c r="I57" s="275"/>
      <c r="J57" s="275"/>
    </row>
    <row r="58" spans="1:10" s="100" customFormat="1" ht="69.599999999999994" customHeight="1" x14ac:dyDescent="0.3">
      <c r="A58" s="276" t="s">
        <v>92</v>
      </c>
      <c r="B58" s="276"/>
      <c r="C58" s="276"/>
      <c r="D58" s="276"/>
      <c r="E58" s="276"/>
      <c r="F58" s="276"/>
      <c r="G58" s="276"/>
      <c r="H58" s="276"/>
      <c r="I58" s="276"/>
      <c r="J58" s="276"/>
    </row>
    <row r="59" spans="1:10" s="100" customFormat="1" ht="9.6" customHeight="1" x14ac:dyDescent="0.3">
      <c r="A59" s="204"/>
      <c r="B59" s="204"/>
      <c r="C59" s="204"/>
      <c r="D59" s="204"/>
      <c r="E59" s="204"/>
      <c r="F59" s="204"/>
      <c r="G59" s="204"/>
      <c r="H59" s="204"/>
      <c r="I59" s="204"/>
      <c r="J59" s="204"/>
    </row>
    <row r="60" spans="1:10" s="100" customFormat="1" ht="53.4" customHeight="1" x14ac:dyDescent="0.3">
      <c r="A60" s="269" t="s">
        <v>184</v>
      </c>
      <c r="B60" s="269"/>
      <c r="C60" s="269"/>
      <c r="D60" s="269"/>
      <c r="E60" s="269"/>
      <c r="F60" s="269"/>
      <c r="G60" s="269"/>
      <c r="H60" s="269"/>
      <c r="I60" s="269"/>
      <c r="J60" s="269"/>
    </row>
    <row r="61" spans="1:10" s="100" customFormat="1" ht="8.4" customHeight="1" x14ac:dyDescent="0.3">
      <c r="A61" s="204"/>
      <c r="B61" s="204"/>
      <c r="C61" s="204"/>
      <c r="D61" s="204"/>
      <c r="E61" s="204"/>
      <c r="F61" s="204"/>
      <c r="G61" s="204"/>
      <c r="H61" s="204"/>
      <c r="I61" s="204"/>
      <c r="J61" s="204"/>
    </row>
    <row r="62" spans="1:10" s="100" customFormat="1" ht="21" customHeight="1" x14ac:dyDescent="0.35">
      <c r="A62" s="105" t="s">
        <v>93</v>
      </c>
      <c r="B62" s="106"/>
      <c r="C62" s="106"/>
      <c r="D62" s="106"/>
      <c r="E62" s="106"/>
      <c r="F62" s="107"/>
      <c r="G62" s="107"/>
      <c r="H62" s="107"/>
      <c r="I62" s="107"/>
      <c r="J62" s="107"/>
    </row>
    <row r="63" spans="1:10" s="100" customFormat="1" ht="21" customHeight="1" x14ac:dyDescent="0.35">
      <c r="A63" s="107"/>
      <c r="B63" s="108" t="s">
        <v>94</v>
      </c>
      <c r="C63" s="107"/>
      <c r="D63" s="107"/>
      <c r="E63" s="107"/>
      <c r="F63" s="107"/>
      <c r="G63" s="107"/>
      <c r="H63" s="107"/>
      <c r="I63" s="107"/>
      <c r="J63" s="107"/>
    </row>
    <row r="64" spans="1:10" s="100" customFormat="1" ht="21" customHeight="1" x14ac:dyDescent="0.35">
      <c r="A64" s="107"/>
      <c r="B64" s="108" t="s">
        <v>95</v>
      </c>
      <c r="C64" s="107"/>
      <c r="D64" s="107"/>
      <c r="E64" s="107"/>
      <c r="F64" s="107"/>
      <c r="G64" s="107"/>
      <c r="H64" s="107"/>
      <c r="I64" s="107"/>
      <c r="J64" s="107"/>
    </row>
    <row r="65" spans="1:10" s="100" customFormat="1" ht="21" customHeight="1" x14ac:dyDescent="0.35">
      <c r="A65" s="107"/>
      <c r="B65" s="108" t="s">
        <v>96</v>
      </c>
      <c r="C65" s="107"/>
      <c r="D65" s="107"/>
      <c r="E65" s="107"/>
      <c r="F65" s="107"/>
      <c r="G65" s="107"/>
      <c r="H65" s="107"/>
      <c r="I65" s="107"/>
      <c r="J65" s="107"/>
    </row>
    <row r="66" spans="1:10" s="100" customFormat="1" ht="21" customHeight="1" x14ac:dyDescent="0.35">
      <c r="A66" s="107"/>
      <c r="B66" s="108" t="s">
        <v>177</v>
      </c>
      <c r="C66" s="107"/>
      <c r="D66" s="107"/>
      <c r="E66" s="107"/>
      <c r="F66" s="107"/>
      <c r="G66" s="107"/>
      <c r="H66" s="107"/>
      <c r="I66" s="107"/>
      <c r="J66" s="107"/>
    </row>
    <row r="67" spans="1:10" s="100" customFormat="1" ht="13.2" customHeight="1" x14ac:dyDescent="0.35">
      <c r="A67" s="205"/>
      <c r="B67" s="205"/>
      <c r="C67" s="205"/>
      <c r="D67" s="205"/>
      <c r="E67" s="205"/>
      <c r="F67" s="205"/>
      <c r="G67" s="205"/>
      <c r="H67" s="205"/>
      <c r="I67" s="205"/>
      <c r="J67" s="205"/>
    </row>
    <row r="68" spans="1:10" ht="29.55" customHeight="1" x14ac:dyDescent="0.3">
      <c r="A68" s="270" t="s">
        <v>97</v>
      </c>
      <c r="B68" s="270"/>
      <c r="C68" s="270"/>
      <c r="D68" s="270"/>
      <c r="E68" s="270"/>
      <c r="F68" s="270"/>
      <c r="G68" s="270"/>
      <c r="H68" s="270"/>
      <c r="I68" s="270"/>
      <c r="J68" s="270"/>
    </row>
    <row r="69" spans="1:10" ht="5.4" customHeight="1" x14ac:dyDescent="0.3">
      <c r="A69" s="100"/>
      <c r="B69" s="100"/>
      <c r="C69" s="100"/>
      <c r="D69" s="100"/>
      <c r="E69" s="100"/>
      <c r="F69" s="100"/>
      <c r="G69" s="100"/>
      <c r="H69" s="100"/>
      <c r="I69" s="100"/>
      <c r="J69" s="100"/>
    </row>
    <row r="70" spans="1:10" ht="14.55" customHeight="1" x14ac:dyDescent="0.3">
      <c r="A70" s="109"/>
      <c r="B70" s="271" t="s">
        <v>178</v>
      </c>
      <c r="C70" s="272"/>
      <c r="D70" s="272"/>
      <c r="E70" s="189" t="s">
        <v>142</v>
      </c>
      <c r="F70" s="190"/>
      <c r="G70" s="190"/>
      <c r="H70" s="191"/>
      <c r="I70" s="109"/>
      <c r="J70" s="109"/>
    </row>
    <row r="71" spans="1:10" ht="14.55" customHeight="1" x14ac:dyDescent="0.3">
      <c r="A71" s="109"/>
      <c r="B71" s="109"/>
      <c r="C71" s="109"/>
      <c r="D71" s="109"/>
      <c r="E71" s="109"/>
      <c r="F71" s="109"/>
      <c r="G71" s="109"/>
      <c r="H71" s="109"/>
      <c r="I71" s="109"/>
      <c r="J71" s="109"/>
    </row>
    <row r="72" spans="1:10" ht="24.6" customHeight="1" x14ac:dyDescent="0.3">
      <c r="A72" s="109"/>
      <c r="B72" s="109"/>
      <c r="C72" s="109"/>
      <c r="D72" s="109"/>
      <c r="E72" s="109"/>
      <c r="F72" s="109"/>
      <c r="G72" s="109"/>
      <c r="H72" s="109"/>
      <c r="I72" s="109"/>
      <c r="J72" s="109"/>
    </row>
    <row r="73" spans="1:10" ht="22.8" customHeight="1" x14ac:dyDescent="0.3">
      <c r="A73" s="109"/>
      <c r="B73" s="109"/>
      <c r="C73" s="109"/>
      <c r="D73" s="109"/>
      <c r="E73" s="109"/>
      <c r="F73" s="109"/>
      <c r="G73" s="109"/>
      <c r="H73" s="109"/>
      <c r="I73" s="109"/>
      <c r="J73" s="109"/>
    </row>
    <row r="74" spans="1:10" ht="14.55" customHeight="1" x14ac:dyDescent="0.3">
      <c r="A74" s="109"/>
      <c r="B74" s="109"/>
      <c r="C74" s="109"/>
      <c r="D74" s="109"/>
      <c r="E74" s="109"/>
      <c r="F74" s="109"/>
      <c r="G74" s="109"/>
      <c r="H74" s="109"/>
      <c r="I74" s="109"/>
      <c r="J74" s="109"/>
    </row>
  </sheetData>
  <sheetProtection algorithmName="SHA-512" hashValue="qI5vmlW7aOLvgFdR/GxbrB0cv5EtXLBTsY+IZlhLP7dSj1Gzkp3eICVKhZubtrBgW3wNCakf7KVAY3PzL+sFcQ==" saltValue="DmFBNRc/vFk/0W7j4IdUng==" spinCount="100000" sheet="1" objects="1" scenarios="1"/>
  <mergeCells count="33">
    <mergeCell ref="A19:J19"/>
    <mergeCell ref="D2:G2"/>
    <mergeCell ref="D3:G3"/>
    <mergeCell ref="A6:J6"/>
    <mergeCell ref="A8:J8"/>
    <mergeCell ref="A10:J10"/>
    <mergeCell ref="A12:J12"/>
    <mergeCell ref="A13:J13"/>
    <mergeCell ref="A14:J14"/>
    <mergeCell ref="A15:J15"/>
    <mergeCell ref="A17:J17"/>
    <mergeCell ref="A18:J18"/>
    <mergeCell ref="A49:J49"/>
    <mergeCell ref="A20:J21"/>
    <mergeCell ref="A25:J25"/>
    <mergeCell ref="A26:J34"/>
    <mergeCell ref="A36:J36"/>
    <mergeCell ref="A37:J39"/>
    <mergeCell ref="A41:J41"/>
    <mergeCell ref="A42:J42"/>
    <mergeCell ref="A43:J43"/>
    <mergeCell ref="A45:J45"/>
    <mergeCell ref="A46:J46"/>
    <mergeCell ref="A48:J48"/>
    <mergeCell ref="A60:J60"/>
    <mergeCell ref="A68:J68"/>
    <mergeCell ref="B70:D70"/>
    <mergeCell ref="A51:J51"/>
    <mergeCell ref="A52:J52"/>
    <mergeCell ref="A54:J54"/>
    <mergeCell ref="A55:J55"/>
    <mergeCell ref="A57:J57"/>
    <mergeCell ref="A58:J58"/>
  </mergeCells>
  <hyperlinks>
    <hyperlink ref="E70" r:id="rId1" xr:uid="{F7B61E15-3118-46FB-8E02-C0D65F5D0F20}"/>
  </hyperlinks>
  <pageMargins left="0.70866141732283472" right="0.70866141732283472" top="0.74803149606299213" bottom="0.74803149606299213" header="0.31496062992125984" footer="0.31496062992125984"/>
  <pageSetup paperSize="9" scale="80" fitToHeight="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F1CE-D70D-4965-AB05-75496D8D4C83}">
  <sheetPr>
    <pageSetUpPr fitToPage="1"/>
  </sheetPr>
  <dimension ref="A1:U69"/>
  <sheetViews>
    <sheetView view="pageBreakPreview" topLeftCell="A35" zoomScale="130" zoomScaleNormal="120" zoomScaleSheetLayoutView="130" workbookViewId="0">
      <selection activeCell="J45" sqref="J45"/>
    </sheetView>
  </sheetViews>
  <sheetFormatPr baseColWidth="10" defaultRowHeight="14.4" x14ac:dyDescent="0.3"/>
  <cols>
    <col min="1" max="1" width="10.109375" customWidth="1"/>
    <col min="2" max="2" width="16.5546875" customWidth="1"/>
    <col min="3" max="5" width="8.77734375" customWidth="1"/>
    <col min="6" max="6" width="10.33203125" customWidth="1"/>
    <col min="7" max="8" width="13" customWidth="1"/>
    <col min="9" max="9" width="14.33203125" customWidth="1"/>
    <col min="10" max="10" width="11.33203125" customWidth="1"/>
    <col min="11" max="11" width="4.109375" customWidth="1"/>
    <col min="12" max="12" width="3.88671875" customWidth="1"/>
    <col min="13" max="13" width="91.33203125" customWidth="1"/>
  </cols>
  <sheetData>
    <row r="1" spans="1:15" ht="16.8" customHeight="1" thickBot="1" x14ac:dyDescent="0.45">
      <c r="A1" s="206"/>
      <c r="B1" s="206"/>
      <c r="C1" s="206"/>
      <c r="D1" s="206"/>
      <c r="E1" s="206"/>
      <c r="F1" s="206"/>
      <c r="G1" s="206"/>
      <c r="H1" s="206"/>
      <c r="I1" s="206"/>
      <c r="J1" s="206"/>
      <c r="K1" s="206"/>
      <c r="L1" s="1"/>
    </row>
    <row r="2" spans="1:15" ht="24" customHeight="1" thickBot="1" x14ac:dyDescent="0.5">
      <c r="A2" s="1"/>
      <c r="B2" s="207"/>
      <c r="C2" s="207"/>
      <c r="D2" s="350" t="s">
        <v>98</v>
      </c>
      <c r="E2" s="350"/>
      <c r="F2" s="350"/>
      <c r="G2" s="350"/>
      <c r="H2" s="350"/>
      <c r="I2" s="207"/>
      <c r="J2" s="207"/>
      <c r="K2" s="207"/>
      <c r="L2" s="208"/>
      <c r="N2" s="110" t="s">
        <v>99</v>
      </c>
      <c r="O2" s="111" t="s">
        <v>100</v>
      </c>
    </row>
    <row r="3" spans="1:15" ht="24.6" customHeight="1" x14ac:dyDescent="0.3">
      <c r="A3" s="1"/>
      <c r="B3" s="1"/>
      <c r="C3" s="1"/>
      <c r="D3" s="351" t="s">
        <v>101</v>
      </c>
      <c r="E3" s="351"/>
      <c r="F3" s="351"/>
      <c r="G3" s="351"/>
      <c r="H3" s="351"/>
      <c r="I3" s="1"/>
      <c r="J3" s="1"/>
      <c r="K3" s="1"/>
      <c r="L3" s="209"/>
    </row>
    <row r="4" spans="1:15" ht="14.4" hidden="1" customHeight="1" x14ac:dyDescent="0.45">
      <c r="A4" s="1"/>
      <c r="B4" s="1"/>
      <c r="C4" s="1"/>
      <c r="D4" s="210"/>
      <c r="E4" s="210"/>
      <c r="F4" s="210"/>
      <c r="G4" s="1"/>
      <c r="H4" s="1"/>
      <c r="I4" s="1"/>
      <c r="J4" s="1"/>
      <c r="K4" s="1"/>
      <c r="L4" s="1"/>
    </row>
    <row r="5" spans="1:15" ht="21" customHeight="1" x14ac:dyDescent="0.3">
      <c r="A5" s="1"/>
      <c r="B5" s="1"/>
      <c r="C5" s="1"/>
      <c r="D5" s="1"/>
      <c r="E5" s="1"/>
      <c r="F5" s="1"/>
      <c r="G5" s="1"/>
      <c r="H5" s="1"/>
      <c r="I5" s="1"/>
      <c r="J5" s="1"/>
      <c r="K5" s="1"/>
      <c r="L5" s="1"/>
    </row>
    <row r="6" spans="1:15" ht="21" x14ac:dyDescent="0.5">
      <c r="A6" s="352" t="s">
        <v>185</v>
      </c>
      <c r="B6" s="352"/>
      <c r="C6" s="352"/>
      <c r="D6" s="352"/>
      <c r="E6" s="352"/>
      <c r="F6" s="352"/>
      <c r="G6" s="352"/>
      <c r="H6" s="352"/>
      <c r="I6" s="352"/>
      <c r="J6" s="352"/>
      <c r="K6" s="353">
        <v>2022</v>
      </c>
      <c r="L6" s="353"/>
    </row>
    <row r="7" spans="1:15" x14ac:dyDescent="0.3">
      <c r="A7" s="1"/>
      <c r="B7" s="1"/>
      <c r="C7" s="1"/>
      <c r="D7" s="1"/>
      <c r="E7" s="1"/>
      <c r="F7" s="1"/>
      <c r="G7" s="1"/>
      <c r="H7" s="1"/>
      <c r="I7" s="1"/>
      <c r="J7" s="1"/>
      <c r="K7" s="1"/>
      <c r="L7" s="1"/>
    </row>
    <row r="8" spans="1:15" ht="150.6" customHeight="1" x14ac:dyDescent="0.3">
      <c r="A8" s="1"/>
      <c r="B8" s="1"/>
      <c r="C8" s="1"/>
      <c r="D8" s="1"/>
      <c r="E8" s="1"/>
      <c r="F8" s="1"/>
      <c r="G8" s="1"/>
      <c r="H8" s="1"/>
      <c r="I8" s="1"/>
      <c r="J8" s="1"/>
      <c r="K8" s="1"/>
      <c r="L8" s="1"/>
    </row>
    <row r="9" spans="1:15" ht="18.600000000000001" customHeight="1" x14ac:dyDescent="0.3">
      <c r="A9" s="337" t="s">
        <v>103</v>
      </c>
      <c r="B9" s="337"/>
      <c r="C9" s="337"/>
      <c r="D9" s="337"/>
      <c r="E9" s="337"/>
      <c r="F9" s="337"/>
      <c r="G9" s="337"/>
      <c r="H9" s="337"/>
      <c r="I9" s="337"/>
      <c r="J9" s="337"/>
      <c r="K9" s="337"/>
      <c r="L9" s="337"/>
    </row>
    <row r="10" spans="1:15" ht="1.8" customHeight="1" thickBot="1" x14ac:dyDescent="0.35">
      <c r="A10" s="1"/>
      <c r="B10" s="1"/>
      <c r="C10" s="1"/>
      <c r="D10" s="1"/>
      <c r="E10" s="1"/>
      <c r="F10" s="1"/>
      <c r="G10" s="1"/>
      <c r="H10" s="1"/>
      <c r="I10" s="1"/>
      <c r="J10" s="1"/>
      <c r="K10" s="1"/>
      <c r="L10" s="1"/>
    </row>
    <row r="11" spans="1:15" ht="15" customHeight="1" x14ac:dyDescent="0.3">
      <c r="A11" s="338" t="s">
        <v>104</v>
      </c>
      <c r="B11" s="340" t="s">
        <v>105</v>
      </c>
      <c r="C11" s="342" t="s">
        <v>106</v>
      </c>
      <c r="D11" s="343"/>
      <c r="E11" s="344"/>
      <c r="F11" s="345" t="s">
        <v>107</v>
      </c>
      <c r="G11" s="1"/>
      <c r="H11" s="347" t="s">
        <v>108</v>
      </c>
      <c r="I11" s="348"/>
      <c r="J11" s="349"/>
      <c r="K11" s="1"/>
      <c r="L11" s="1"/>
    </row>
    <row r="12" spans="1:15" ht="15" customHeight="1" thickBot="1" x14ac:dyDescent="0.35">
      <c r="A12" s="339"/>
      <c r="B12" s="341"/>
      <c r="C12" s="112">
        <v>500</v>
      </c>
      <c r="D12" s="113">
        <v>700</v>
      </c>
      <c r="E12" s="114">
        <v>900</v>
      </c>
      <c r="F12" s="346"/>
      <c r="G12" s="1"/>
      <c r="H12" s="115" t="s">
        <v>109</v>
      </c>
      <c r="I12" s="116" t="s">
        <v>110</v>
      </c>
      <c r="J12" s="117" t="s">
        <v>111</v>
      </c>
      <c r="K12" s="1"/>
      <c r="L12" s="1"/>
    </row>
    <row r="13" spans="1:15" ht="18" customHeight="1" x14ac:dyDescent="0.3">
      <c r="A13" s="118">
        <v>60</v>
      </c>
      <c r="B13" s="211">
        <v>34660</v>
      </c>
      <c r="C13" s="212">
        <v>6.9</v>
      </c>
      <c r="D13" s="213">
        <v>6.4</v>
      </c>
      <c r="E13" s="214">
        <v>5.8</v>
      </c>
      <c r="F13" s="215">
        <v>2</v>
      </c>
      <c r="G13" s="1"/>
      <c r="H13" s="119">
        <f>A13*0.22*0.2</f>
        <v>2.64</v>
      </c>
      <c r="I13" s="120">
        <f>A13*0.22*0.35</f>
        <v>4.6199999999999992</v>
      </c>
      <c r="J13" s="121">
        <f>A13*0.22*0.65</f>
        <v>8.58</v>
      </c>
      <c r="K13" s="1"/>
      <c r="L13" s="1"/>
    </row>
    <row r="14" spans="1:15" ht="18" customHeight="1" x14ac:dyDescent="0.3">
      <c r="A14" s="122">
        <v>70</v>
      </c>
      <c r="B14" s="216">
        <v>38030</v>
      </c>
      <c r="C14" s="217">
        <v>7.6</v>
      </c>
      <c r="D14" s="218">
        <v>7</v>
      </c>
      <c r="E14" s="219">
        <v>6.4</v>
      </c>
      <c r="F14" s="220">
        <v>2.1</v>
      </c>
      <c r="G14" s="1"/>
      <c r="H14" s="123">
        <f>A14*0.22*0.2</f>
        <v>3.08</v>
      </c>
      <c r="I14" s="124">
        <f>A14*0.22*0.35</f>
        <v>5.39</v>
      </c>
      <c r="J14" s="125">
        <f>A14*0.22*0.65</f>
        <v>10.01</v>
      </c>
      <c r="K14" s="1"/>
      <c r="L14" s="1"/>
    </row>
    <row r="15" spans="1:15" ht="18" customHeight="1" x14ac:dyDescent="0.3">
      <c r="A15" s="126">
        <v>80</v>
      </c>
      <c r="B15" s="221">
        <v>43790</v>
      </c>
      <c r="C15" s="217">
        <v>8.4</v>
      </c>
      <c r="D15" s="218">
        <v>7.7</v>
      </c>
      <c r="E15" s="219">
        <v>7.1</v>
      </c>
      <c r="F15" s="222">
        <v>2.2000000000000002</v>
      </c>
      <c r="G15" s="1"/>
      <c r="H15" s="127">
        <f>A15*0.22*0.2</f>
        <v>3.5200000000000005</v>
      </c>
      <c r="I15" s="128">
        <f>A15*0.22*0.35</f>
        <v>6.16</v>
      </c>
      <c r="J15" s="129">
        <f>A15*0.22*0.65</f>
        <v>11.440000000000001</v>
      </c>
      <c r="K15" s="1"/>
      <c r="L15" s="1"/>
    </row>
    <row r="16" spans="1:15" ht="18" customHeight="1" x14ac:dyDescent="0.3">
      <c r="A16" s="122">
        <v>90</v>
      </c>
      <c r="B16" s="216">
        <v>46070</v>
      </c>
      <c r="C16" s="217">
        <v>8.8000000000000007</v>
      </c>
      <c r="D16" s="218">
        <v>8</v>
      </c>
      <c r="E16" s="219">
        <v>7.4</v>
      </c>
      <c r="F16" s="220">
        <v>2.2000000000000002</v>
      </c>
      <c r="G16" s="1"/>
      <c r="H16" s="130">
        <f>A16*0.22*0.2</f>
        <v>3.9600000000000004</v>
      </c>
      <c r="I16" s="131">
        <f>A16*0.22*0.35</f>
        <v>6.93</v>
      </c>
      <c r="J16" s="132">
        <f>A16*0.22*0.65</f>
        <v>12.870000000000001</v>
      </c>
      <c r="K16" s="1"/>
      <c r="L16" s="1"/>
    </row>
    <row r="17" spans="1:12" ht="18" customHeight="1" thickBot="1" x14ac:dyDescent="0.35">
      <c r="A17" s="133">
        <v>100</v>
      </c>
      <c r="B17" s="223">
        <v>48780</v>
      </c>
      <c r="C17" s="224">
        <v>9.3000000000000007</v>
      </c>
      <c r="D17" s="225">
        <v>8.5</v>
      </c>
      <c r="E17" s="226">
        <v>7.8</v>
      </c>
      <c r="F17" s="227">
        <v>2.4</v>
      </c>
      <c r="G17" s="1"/>
      <c r="H17" s="134">
        <f>A17*0.22*0.2</f>
        <v>4.4000000000000004</v>
      </c>
      <c r="I17" s="135">
        <f>A17*0.22*0.35</f>
        <v>7.6999999999999993</v>
      </c>
      <c r="J17" s="136">
        <f>A17*0.22*0.65</f>
        <v>14.3</v>
      </c>
      <c r="K17" s="1"/>
      <c r="L17" s="1"/>
    </row>
    <row r="18" spans="1:12" ht="4.2" customHeight="1" x14ac:dyDescent="0.3">
      <c r="A18" s="228"/>
      <c r="B18" s="137"/>
      <c r="C18" s="138"/>
      <c r="D18" s="138"/>
      <c r="E18" s="138"/>
      <c r="F18" s="229"/>
      <c r="G18" s="230"/>
      <c r="H18" s="231"/>
      <c r="I18" s="231"/>
      <c r="J18" s="1"/>
      <c r="K18" s="1"/>
      <c r="L18" s="1"/>
    </row>
    <row r="19" spans="1:12" ht="15.6" x14ac:dyDescent="0.3">
      <c r="A19" s="337" t="s">
        <v>112</v>
      </c>
      <c r="B19" s="337"/>
      <c r="C19" s="337"/>
      <c r="D19" s="337"/>
      <c r="E19" s="337"/>
      <c r="F19" s="337"/>
      <c r="G19" s="337"/>
      <c r="H19" s="337"/>
      <c r="I19" s="337"/>
      <c r="J19" s="337"/>
      <c r="K19" s="337"/>
      <c r="L19" s="337"/>
    </row>
    <row r="20" spans="1:12" ht="3.6" customHeight="1" thickBot="1" x14ac:dyDescent="0.35">
      <c r="A20" s="232"/>
      <c r="B20" s="137"/>
      <c r="C20" s="138"/>
      <c r="D20" s="138"/>
      <c r="E20" s="138"/>
      <c r="F20" s="229"/>
      <c r="G20" s="230"/>
      <c r="H20" s="231"/>
      <c r="I20" s="231"/>
      <c r="J20" s="1"/>
      <c r="K20" s="1"/>
      <c r="L20" s="1"/>
    </row>
    <row r="21" spans="1:12" x14ac:dyDescent="0.3">
      <c r="A21" s="338" t="s">
        <v>104</v>
      </c>
      <c r="B21" s="340" t="s">
        <v>105</v>
      </c>
      <c r="C21" s="342" t="s">
        <v>106</v>
      </c>
      <c r="D21" s="343"/>
      <c r="E21" s="344"/>
      <c r="F21" s="345" t="s">
        <v>107</v>
      </c>
      <c r="G21" s="1"/>
      <c r="H21" s="347" t="s">
        <v>108</v>
      </c>
      <c r="I21" s="348"/>
      <c r="J21" s="349"/>
      <c r="K21" s="1"/>
      <c r="L21" s="1"/>
    </row>
    <row r="22" spans="1:12" ht="15" thickBot="1" x14ac:dyDescent="0.35">
      <c r="A22" s="339"/>
      <c r="B22" s="341"/>
      <c r="C22" s="112">
        <v>500</v>
      </c>
      <c r="D22" s="113">
        <v>700</v>
      </c>
      <c r="E22" s="114">
        <v>900</v>
      </c>
      <c r="F22" s="346"/>
      <c r="G22" s="1"/>
      <c r="H22" s="115" t="s">
        <v>109</v>
      </c>
      <c r="I22" s="116" t="s">
        <v>110</v>
      </c>
      <c r="J22" s="117" t="s">
        <v>111</v>
      </c>
      <c r="K22" s="1"/>
      <c r="L22" s="1"/>
    </row>
    <row r="23" spans="1:12" x14ac:dyDescent="0.3">
      <c r="A23" s="139">
        <v>80</v>
      </c>
      <c r="B23" s="233">
        <v>49440</v>
      </c>
      <c r="C23" s="212">
        <v>9.9</v>
      </c>
      <c r="D23" s="213">
        <v>9.1</v>
      </c>
      <c r="E23" s="214">
        <v>8.4</v>
      </c>
      <c r="F23" s="234">
        <v>2.9</v>
      </c>
      <c r="G23" s="1"/>
      <c r="H23" s="140">
        <f>A23*0.22*0.2</f>
        <v>3.5200000000000005</v>
      </c>
      <c r="I23" s="141">
        <f>A23*0.22*0.35</f>
        <v>6.16</v>
      </c>
      <c r="J23" s="142">
        <f>A23*0.22*0.65</f>
        <v>11.440000000000001</v>
      </c>
      <c r="K23" s="1"/>
      <c r="L23" s="1"/>
    </row>
    <row r="24" spans="1:12" x14ac:dyDescent="0.3">
      <c r="A24" s="122">
        <v>90</v>
      </c>
      <c r="B24" s="216">
        <v>53050</v>
      </c>
      <c r="C24" s="217">
        <v>10.7</v>
      </c>
      <c r="D24" s="218">
        <v>9.8000000000000007</v>
      </c>
      <c r="E24" s="219">
        <v>9.9</v>
      </c>
      <c r="F24" s="220">
        <v>3.2</v>
      </c>
      <c r="G24" s="1"/>
      <c r="H24" s="123">
        <f>A24*0.22*0.2</f>
        <v>3.9600000000000004</v>
      </c>
      <c r="I24" s="124">
        <f>A24*0.22*0.35</f>
        <v>6.93</v>
      </c>
      <c r="J24" s="125">
        <f>A24*0.22*0.65</f>
        <v>12.870000000000001</v>
      </c>
      <c r="K24" s="1"/>
      <c r="L24" s="1"/>
    </row>
    <row r="25" spans="1:12" ht="15" thickBot="1" x14ac:dyDescent="0.35">
      <c r="A25" s="143">
        <v>100</v>
      </c>
      <c r="B25" s="235">
        <v>58020</v>
      </c>
      <c r="C25" s="224">
        <v>11.7</v>
      </c>
      <c r="D25" s="225">
        <v>10.8</v>
      </c>
      <c r="E25" s="226">
        <v>9.9</v>
      </c>
      <c r="F25" s="236">
        <v>3.5</v>
      </c>
      <c r="G25" s="1"/>
      <c r="H25" s="144">
        <f>A25*0.22*0.2</f>
        <v>4.4000000000000004</v>
      </c>
      <c r="I25" s="135">
        <f>A25*0.22*0.35</f>
        <v>7.6999999999999993</v>
      </c>
      <c r="J25" s="136">
        <f>A25*0.22*0.65</f>
        <v>14.3</v>
      </c>
      <c r="K25" s="1"/>
      <c r="L25" s="1"/>
    </row>
    <row r="26" spans="1:12" ht="1.8" customHeight="1" x14ac:dyDescent="0.3">
      <c r="A26" s="228"/>
      <c r="B26" s="137"/>
      <c r="C26" s="138"/>
      <c r="D26" s="138"/>
      <c r="E26" s="138"/>
      <c r="F26" s="229"/>
      <c r="G26" s="230"/>
      <c r="H26" s="231"/>
      <c r="I26" s="231"/>
      <c r="J26" s="1"/>
      <c r="K26" s="1"/>
      <c r="L26" s="1"/>
    </row>
    <row r="27" spans="1:12" ht="4.8" customHeight="1" x14ac:dyDescent="0.3">
      <c r="A27" s="228"/>
      <c r="B27" s="137"/>
      <c r="C27" s="138"/>
      <c r="D27" s="138"/>
      <c r="E27" s="138"/>
      <c r="F27" s="229"/>
      <c r="G27" s="230"/>
      <c r="H27" s="231"/>
      <c r="I27" s="231"/>
      <c r="J27" s="1"/>
      <c r="K27" s="1"/>
      <c r="L27" s="1"/>
    </row>
    <row r="28" spans="1:12" ht="30" customHeight="1" x14ac:dyDescent="0.3">
      <c r="A28" s="337" t="s">
        <v>173</v>
      </c>
      <c r="B28" s="337"/>
      <c r="C28" s="337"/>
      <c r="D28" s="337"/>
      <c r="E28" s="337"/>
      <c r="F28" s="337"/>
      <c r="G28" s="337"/>
      <c r="H28" s="337"/>
      <c r="I28" s="337"/>
      <c r="J28" s="337"/>
      <c r="K28" s="337"/>
      <c r="L28" s="337"/>
    </row>
    <row r="29" spans="1:12" ht="3" customHeight="1" thickBot="1" x14ac:dyDescent="0.35">
      <c r="A29" s="228"/>
      <c r="B29" s="137"/>
      <c r="C29" s="138"/>
      <c r="D29" s="138"/>
      <c r="E29" s="138"/>
      <c r="F29" s="229"/>
      <c r="G29" s="230"/>
      <c r="H29" s="231"/>
      <c r="I29" s="231"/>
      <c r="J29" s="1"/>
      <c r="K29" s="1"/>
      <c r="L29" s="1"/>
    </row>
    <row r="30" spans="1:12" ht="15" customHeight="1" x14ac:dyDescent="0.3">
      <c r="A30" s="338" t="s">
        <v>104</v>
      </c>
      <c r="B30" s="340" t="s">
        <v>105</v>
      </c>
      <c r="C30" s="342" t="s">
        <v>106</v>
      </c>
      <c r="D30" s="343"/>
      <c r="E30" s="344"/>
      <c r="F30" s="345" t="s">
        <v>107</v>
      </c>
      <c r="G30" s="1"/>
      <c r="H30" s="347" t="s">
        <v>108</v>
      </c>
      <c r="I30" s="348"/>
      <c r="J30" s="349"/>
      <c r="K30" s="1"/>
      <c r="L30" s="1"/>
    </row>
    <row r="31" spans="1:12" ht="15" customHeight="1" thickBot="1" x14ac:dyDescent="0.35">
      <c r="A31" s="339"/>
      <c r="B31" s="341"/>
      <c r="C31" s="112">
        <v>500</v>
      </c>
      <c r="D31" s="113">
        <v>700</v>
      </c>
      <c r="E31" s="114">
        <v>900</v>
      </c>
      <c r="F31" s="346"/>
      <c r="G31" s="1"/>
      <c r="H31" s="115" t="s">
        <v>109</v>
      </c>
      <c r="I31" s="116" t="s">
        <v>110</v>
      </c>
      <c r="J31" s="117" t="s">
        <v>111</v>
      </c>
      <c r="K31" s="1"/>
      <c r="L31" s="1"/>
    </row>
    <row r="32" spans="1:12" ht="18" customHeight="1" x14ac:dyDescent="0.3">
      <c r="A32" s="118">
        <v>100</v>
      </c>
      <c r="B32" s="211">
        <v>64760</v>
      </c>
      <c r="C32" s="212">
        <v>12.7</v>
      </c>
      <c r="D32" s="213">
        <v>11.6</v>
      </c>
      <c r="E32" s="214">
        <v>10.7</v>
      </c>
      <c r="F32" s="215">
        <v>3.8</v>
      </c>
      <c r="G32" s="1"/>
      <c r="H32" s="119">
        <f>A32*0.22*0.2</f>
        <v>4.4000000000000004</v>
      </c>
      <c r="I32" s="120">
        <f>A32*0.22*0.35</f>
        <v>7.6999999999999993</v>
      </c>
      <c r="J32" s="121">
        <f>A32*0.22*0.65</f>
        <v>14.3</v>
      </c>
      <c r="K32" s="1"/>
      <c r="L32" s="1"/>
    </row>
    <row r="33" spans="1:19" ht="18" customHeight="1" x14ac:dyDescent="0.3">
      <c r="A33" s="122">
        <v>110</v>
      </c>
      <c r="B33" s="216">
        <v>71060</v>
      </c>
      <c r="C33" s="217">
        <v>14.2</v>
      </c>
      <c r="D33" s="218">
        <v>13.1</v>
      </c>
      <c r="E33" s="219">
        <v>12</v>
      </c>
      <c r="F33" s="220">
        <v>4.0999999999999996</v>
      </c>
      <c r="G33" s="1"/>
      <c r="H33" s="123">
        <f>A33*0.22*0.2</f>
        <v>4.84</v>
      </c>
      <c r="I33" s="124">
        <f>A33*0.22*0.35</f>
        <v>8.4699999999999989</v>
      </c>
      <c r="J33" s="125">
        <f>A33*0.22*0.65</f>
        <v>15.73</v>
      </c>
      <c r="K33" s="1"/>
      <c r="L33" s="1"/>
    </row>
    <row r="34" spans="1:19" ht="18" customHeight="1" x14ac:dyDescent="0.3">
      <c r="A34" s="126">
        <v>120</v>
      </c>
      <c r="B34" s="221">
        <v>72810</v>
      </c>
      <c r="C34" s="217">
        <v>14.6</v>
      </c>
      <c r="D34" s="218">
        <v>13.4</v>
      </c>
      <c r="E34" s="219">
        <v>12.4</v>
      </c>
      <c r="F34" s="222">
        <v>4.3</v>
      </c>
      <c r="G34" s="1"/>
      <c r="H34" s="127">
        <f>A34*0.22*0.2</f>
        <v>5.28</v>
      </c>
      <c r="I34" s="128">
        <f>A34*0.22*0.35</f>
        <v>9.2399999999999984</v>
      </c>
      <c r="J34" s="129">
        <f>A34*0.22*0.65</f>
        <v>17.16</v>
      </c>
      <c r="K34" s="1"/>
      <c r="L34" s="1"/>
    </row>
    <row r="35" spans="1:19" ht="18" customHeight="1" thickBot="1" x14ac:dyDescent="0.35">
      <c r="A35" s="143">
        <v>130</v>
      </c>
      <c r="B35" s="237">
        <v>78450</v>
      </c>
      <c r="C35" s="224">
        <v>15.6</v>
      </c>
      <c r="D35" s="225">
        <v>14.3</v>
      </c>
      <c r="E35" s="226">
        <v>13.2</v>
      </c>
      <c r="F35" s="238">
        <v>4.5</v>
      </c>
      <c r="G35" s="1"/>
      <c r="H35" s="145">
        <f>A35*0.22*0.2</f>
        <v>5.7200000000000006</v>
      </c>
      <c r="I35" s="146">
        <f>A35*0.22*0.35</f>
        <v>10.01</v>
      </c>
      <c r="J35" s="147">
        <f>A35*0.22*0.65</f>
        <v>18.59</v>
      </c>
      <c r="K35" s="1"/>
      <c r="L35" s="1"/>
    </row>
    <row r="36" spans="1:19" ht="34.799999999999997" customHeight="1" x14ac:dyDescent="0.3">
      <c r="A36" s="328" t="s">
        <v>186</v>
      </c>
      <c r="B36" s="329"/>
      <c r="C36" s="329"/>
      <c r="D36" s="329"/>
      <c r="E36" s="329"/>
      <c r="F36" s="329"/>
      <c r="G36" s="329"/>
      <c r="H36" s="329"/>
      <c r="I36" s="329"/>
      <c r="J36" s="329"/>
      <c r="K36" s="329"/>
      <c r="L36" s="1"/>
    </row>
    <row r="37" spans="1:19" ht="1.8" customHeight="1" x14ac:dyDescent="0.3">
      <c r="A37" s="239"/>
      <c r="B37" s="240"/>
      <c r="C37" s="240"/>
      <c r="D37" s="240"/>
      <c r="E37" s="240"/>
      <c r="F37" s="240"/>
      <c r="G37" s="240"/>
      <c r="H37" s="240"/>
      <c r="I37" s="240"/>
      <c r="J37" s="240"/>
      <c r="K37" s="240"/>
      <c r="L37" s="1"/>
    </row>
    <row r="38" spans="1:19" ht="19.2" customHeight="1" x14ac:dyDescent="0.45">
      <c r="A38" s="330" t="s">
        <v>113</v>
      </c>
      <c r="B38" s="331"/>
      <c r="C38" s="332"/>
      <c r="D38" s="333" t="s">
        <v>114</v>
      </c>
      <c r="E38" s="333"/>
      <c r="F38" s="333"/>
      <c r="G38" s="148">
        <v>20.2</v>
      </c>
      <c r="H38" s="334" t="s">
        <v>168</v>
      </c>
      <c r="I38" s="334"/>
      <c r="J38" s="334"/>
      <c r="K38" s="334"/>
      <c r="L38" s="334"/>
    </row>
    <row r="39" spans="1:19" ht="14.4" customHeight="1" x14ac:dyDescent="0.45">
      <c r="A39" s="241"/>
      <c r="B39" s="335" t="s">
        <v>47</v>
      </c>
      <c r="C39" s="335"/>
      <c r="D39" s="336" t="s">
        <v>48</v>
      </c>
      <c r="E39" s="336"/>
      <c r="F39" s="336"/>
      <c r="G39" s="242" t="s">
        <v>172</v>
      </c>
      <c r="H39" s="243"/>
      <c r="I39" s="243"/>
      <c r="J39" s="243"/>
      <c r="K39" s="243"/>
      <c r="L39" s="243"/>
    </row>
    <row r="40" spans="1:19" ht="7.2" customHeight="1" x14ac:dyDescent="0.3">
      <c r="A40" s="1"/>
      <c r="B40" s="1"/>
      <c r="C40" s="244"/>
      <c r="D40" s="244"/>
      <c r="E40" s="3"/>
      <c r="F40" s="245"/>
      <c r="G40" s="246"/>
      <c r="H40" s="247"/>
      <c r="I40" s="247"/>
      <c r="J40" s="247"/>
      <c r="K40" s="1"/>
      <c r="L40" s="1"/>
    </row>
    <row r="41" spans="1:19" ht="18" customHeight="1" x14ac:dyDescent="0.35">
      <c r="A41" s="309" t="s">
        <v>115</v>
      </c>
      <c r="B41" s="310"/>
      <c r="C41" s="311"/>
      <c r="D41" s="1"/>
      <c r="E41" s="207"/>
      <c r="F41" s="207"/>
      <c r="G41" s="312" t="s">
        <v>116</v>
      </c>
      <c r="H41" s="313"/>
      <c r="I41" s="248" t="s">
        <v>117</v>
      </c>
      <c r="J41" s="149">
        <v>1</v>
      </c>
      <c r="K41" s="249" t="s">
        <v>13</v>
      </c>
      <c r="L41" s="249"/>
      <c r="N41">
        <v>5</v>
      </c>
      <c r="O41">
        <v>7</v>
      </c>
      <c r="P41">
        <v>8</v>
      </c>
      <c r="Q41">
        <v>10</v>
      </c>
      <c r="R41">
        <v>12</v>
      </c>
      <c r="S41">
        <v>14</v>
      </c>
    </row>
    <row r="42" spans="1:19" ht="5.4" customHeight="1" x14ac:dyDescent="0.3">
      <c r="A42" s="1"/>
      <c r="B42" s="1"/>
      <c r="C42" s="1"/>
      <c r="D42" s="1"/>
      <c r="E42" s="1"/>
      <c r="F42" s="1"/>
      <c r="G42" s="1"/>
      <c r="H42" s="1"/>
      <c r="I42" s="1"/>
      <c r="J42" s="1"/>
      <c r="K42" s="249"/>
      <c r="L42" s="249"/>
    </row>
    <row r="43" spans="1:19" ht="15" customHeight="1" x14ac:dyDescent="0.3">
      <c r="A43" s="1"/>
      <c r="B43" s="1" t="s">
        <v>118</v>
      </c>
      <c r="C43" s="1"/>
      <c r="D43" s="1"/>
      <c r="E43" s="1"/>
      <c r="F43" s="1"/>
      <c r="G43" s="1"/>
      <c r="H43" s="1"/>
      <c r="I43" s="1"/>
      <c r="J43" s="149"/>
      <c r="K43" s="249" t="s">
        <v>119</v>
      </c>
      <c r="L43" s="249"/>
    </row>
    <row r="44" spans="1:19" ht="5.4" customHeight="1" x14ac:dyDescent="0.3">
      <c r="A44" s="1"/>
      <c r="B44" s="1"/>
      <c r="C44" s="1"/>
      <c r="D44" s="1"/>
      <c r="E44" s="1"/>
      <c r="F44" s="1"/>
      <c r="G44" s="1"/>
      <c r="H44" s="1"/>
      <c r="I44" s="1"/>
      <c r="J44" s="1"/>
      <c r="K44" s="249"/>
      <c r="L44" s="249"/>
    </row>
    <row r="45" spans="1:19" x14ac:dyDescent="0.3">
      <c r="A45" s="1"/>
      <c r="B45" s="1" t="s">
        <v>120</v>
      </c>
      <c r="C45" s="1"/>
      <c r="D45" s="1"/>
      <c r="E45" s="1"/>
      <c r="F45" s="1"/>
      <c r="G45" s="1"/>
      <c r="H45" s="1"/>
      <c r="I45" s="1"/>
      <c r="J45" s="149">
        <v>1</v>
      </c>
      <c r="K45" s="249" t="s">
        <v>121</v>
      </c>
      <c r="L45" s="249"/>
      <c r="N45" s="9">
        <v>0.2</v>
      </c>
      <c r="O45" s="9">
        <v>0.15</v>
      </c>
      <c r="P45" s="9">
        <v>0.12</v>
      </c>
      <c r="Q45" s="9">
        <v>0.11</v>
      </c>
      <c r="R45" s="10">
        <v>0.1</v>
      </c>
      <c r="S45" s="10">
        <v>0.09</v>
      </c>
    </row>
    <row r="46" spans="1:19" ht="4.8" customHeight="1" x14ac:dyDescent="0.3">
      <c r="A46" s="1"/>
      <c r="B46" s="1"/>
      <c r="C46" s="1"/>
      <c r="D46" s="1"/>
      <c r="E46" s="1"/>
      <c r="F46" s="1"/>
      <c r="G46" s="1"/>
      <c r="H46" s="1"/>
      <c r="I46" s="1"/>
      <c r="J46" s="249"/>
      <c r="K46" s="249"/>
      <c r="L46" s="249"/>
    </row>
    <row r="47" spans="1:19" x14ac:dyDescent="0.3">
      <c r="A47" s="1"/>
      <c r="B47" s="1" t="s">
        <v>122</v>
      </c>
      <c r="C47" s="1"/>
      <c r="D47" s="1"/>
      <c r="E47" s="1"/>
      <c r="F47" s="1"/>
      <c r="G47" s="1"/>
      <c r="H47" s="1"/>
      <c r="I47" s="1"/>
      <c r="J47" s="149"/>
      <c r="K47" s="249" t="s">
        <v>123</v>
      </c>
      <c r="L47" s="249"/>
      <c r="N47">
        <v>15.8</v>
      </c>
      <c r="O47">
        <v>0.12</v>
      </c>
      <c r="P47">
        <v>0.10299999999999999</v>
      </c>
      <c r="Q47">
        <v>9.1300000000000006E-2</v>
      </c>
      <c r="R47">
        <v>8.1799999999999998E-2</v>
      </c>
      <c r="S47">
        <v>7.3999999999999996E-2</v>
      </c>
    </row>
    <row r="48" spans="1:19" ht="5.4" customHeight="1" x14ac:dyDescent="0.3">
      <c r="A48" s="1"/>
      <c r="B48" s="1"/>
      <c r="C48" s="1"/>
      <c r="D48" s="1"/>
      <c r="E48" s="1"/>
      <c r="F48" s="1"/>
      <c r="G48" s="1"/>
      <c r="H48" s="1"/>
      <c r="I48" s="1"/>
      <c r="J48" s="249"/>
      <c r="K48" s="249"/>
      <c r="L48" s="249"/>
      <c r="M48" s="1"/>
    </row>
    <row r="49" spans="1:21" x14ac:dyDescent="0.3">
      <c r="A49" s="1"/>
      <c r="B49" s="1" t="s">
        <v>124</v>
      </c>
      <c r="C49" s="1"/>
      <c r="D49" s="1"/>
      <c r="E49" s="1"/>
      <c r="F49" s="1"/>
      <c r="G49" s="1"/>
      <c r="H49" s="1"/>
      <c r="I49" s="1"/>
      <c r="J49" s="149"/>
      <c r="K49" s="249" t="s">
        <v>4</v>
      </c>
      <c r="L49" s="249"/>
      <c r="U49">
        <v>15</v>
      </c>
    </row>
    <row r="50" spans="1:21" ht="4.8" customHeight="1" x14ac:dyDescent="0.3">
      <c r="A50" s="1"/>
      <c r="B50" s="1"/>
      <c r="C50" s="1"/>
      <c r="D50" s="1"/>
      <c r="E50" s="1"/>
      <c r="F50" s="1"/>
      <c r="G50" s="1"/>
      <c r="H50" s="1"/>
      <c r="I50" s="1"/>
      <c r="J50" s="249"/>
      <c r="K50" s="1"/>
      <c r="L50" s="1"/>
    </row>
    <row r="51" spans="1:21" x14ac:dyDescent="0.3">
      <c r="A51" s="1"/>
      <c r="B51" s="1" t="s">
        <v>125</v>
      </c>
      <c r="C51" s="1"/>
      <c r="D51" s="1"/>
      <c r="E51" s="1"/>
      <c r="F51" s="1"/>
      <c r="G51" s="1"/>
      <c r="H51" s="1"/>
      <c r="I51" s="1"/>
      <c r="J51" s="150" t="b">
        <f>IF(J49=7,J47*O47,IF(J49=5,J47*N47,IF(J49=8,J47*P47,IF(J49=10,J47*Q47,IF(J49=12,J47*R47,IF(J49=14,J47*S47,FALSE))))))</f>
        <v>0</v>
      </c>
      <c r="K51" s="249" t="s">
        <v>3</v>
      </c>
      <c r="L51" s="1"/>
    </row>
    <row r="52" spans="1:21" ht="6.6" customHeight="1" x14ac:dyDescent="0.3">
      <c r="A52" s="1"/>
      <c r="B52" s="1"/>
      <c r="C52" s="1"/>
      <c r="D52" s="1"/>
      <c r="E52" s="1"/>
      <c r="F52" s="1"/>
      <c r="G52" s="1"/>
      <c r="H52" s="1"/>
      <c r="I52" s="1"/>
      <c r="J52" s="249"/>
      <c r="K52" s="249"/>
      <c r="L52" s="1"/>
    </row>
    <row r="53" spans="1:21" x14ac:dyDescent="0.3">
      <c r="A53" s="1"/>
      <c r="B53" s="1" t="s">
        <v>126</v>
      </c>
      <c r="C53" s="1"/>
      <c r="D53" s="1"/>
      <c r="E53" s="1"/>
      <c r="F53" s="1"/>
      <c r="G53" s="1"/>
      <c r="H53" s="1"/>
      <c r="I53" s="1"/>
      <c r="J53" s="151">
        <f>J51/J45</f>
        <v>0</v>
      </c>
      <c r="K53" s="249" t="s">
        <v>6</v>
      </c>
      <c r="L53" s="1"/>
    </row>
    <row r="54" spans="1:21" ht="4.2" customHeight="1" x14ac:dyDescent="0.3">
      <c r="A54" s="1"/>
      <c r="B54" s="1"/>
      <c r="C54" s="1"/>
      <c r="D54" s="1"/>
      <c r="E54" s="1"/>
      <c r="F54" s="1"/>
      <c r="G54" s="1"/>
      <c r="H54" s="1"/>
      <c r="I54" s="1"/>
      <c r="J54" s="249"/>
      <c r="K54" s="249"/>
      <c r="L54" s="1"/>
    </row>
    <row r="55" spans="1:21" x14ac:dyDescent="0.3">
      <c r="A55" s="1"/>
      <c r="B55" s="1" t="s">
        <v>127</v>
      </c>
      <c r="C55" s="1"/>
      <c r="D55" s="1"/>
      <c r="E55" s="1"/>
      <c r="F55" s="1"/>
      <c r="G55" s="1"/>
      <c r="H55" s="1"/>
      <c r="I55" s="1"/>
      <c r="J55" s="149"/>
      <c r="K55" s="249" t="s">
        <v>6</v>
      </c>
      <c r="L55" s="1"/>
    </row>
    <row r="56" spans="1:21" ht="4.2" customHeight="1" x14ac:dyDescent="0.3">
      <c r="A56" s="1"/>
      <c r="B56" s="1"/>
      <c r="C56" s="1"/>
      <c r="D56" s="1"/>
      <c r="E56" s="1"/>
      <c r="F56" s="1"/>
      <c r="G56" s="1"/>
      <c r="H56" s="1"/>
      <c r="I56" s="1"/>
      <c r="J56" s="249"/>
      <c r="K56" s="249"/>
      <c r="L56" s="1"/>
    </row>
    <row r="57" spans="1:21" ht="19.2" x14ac:dyDescent="0.45">
      <c r="A57" s="1"/>
      <c r="B57" s="1"/>
      <c r="C57" s="250"/>
      <c r="D57" s="1"/>
      <c r="E57" s="250"/>
      <c r="F57" s="152" t="s">
        <v>128</v>
      </c>
      <c r="G57" s="153"/>
      <c r="H57" s="153"/>
      <c r="I57" s="153"/>
      <c r="J57" s="154">
        <f>J53+J55</f>
        <v>0</v>
      </c>
      <c r="K57" s="249" t="s">
        <v>6</v>
      </c>
      <c r="L57" s="1"/>
    </row>
    <row r="58" spans="1:21" ht="4.8" customHeight="1" x14ac:dyDescent="0.3">
      <c r="A58" s="1"/>
      <c r="B58" s="1"/>
      <c r="C58" s="1"/>
      <c r="D58" s="1"/>
      <c r="E58" s="1"/>
      <c r="F58" s="1"/>
      <c r="G58" s="1"/>
      <c r="H58" s="1"/>
      <c r="I58" s="1"/>
      <c r="J58" s="248"/>
      <c r="K58" s="1"/>
      <c r="L58" s="1"/>
    </row>
    <row r="59" spans="1:21" ht="4.8" customHeight="1" thickBot="1" x14ac:dyDescent="0.35">
      <c r="A59" s="155"/>
      <c r="B59" s="155"/>
      <c r="C59" s="155"/>
      <c r="D59" s="155"/>
      <c r="E59" s="155"/>
      <c r="F59" s="155"/>
      <c r="G59" s="155"/>
      <c r="H59" s="155"/>
      <c r="I59" s="155"/>
      <c r="J59" s="156"/>
      <c r="K59" s="155"/>
      <c r="L59" s="155"/>
    </row>
    <row r="60" spans="1:21" ht="19.8" customHeight="1" thickBot="1" x14ac:dyDescent="0.35">
      <c r="A60" s="314" t="s">
        <v>129</v>
      </c>
      <c r="B60" s="315"/>
      <c r="C60" s="315"/>
      <c r="D60" s="315"/>
      <c r="E60" s="315"/>
      <c r="F60" s="316"/>
      <c r="G60" s="317" t="s">
        <v>130</v>
      </c>
      <c r="H60" s="318"/>
      <c r="I60" s="318"/>
      <c r="J60" s="318"/>
      <c r="K60" s="318"/>
      <c r="L60" s="319"/>
    </row>
    <row r="61" spans="1:21" ht="7.2" customHeight="1" thickBot="1" x14ac:dyDescent="0.4">
      <c r="A61" s="251"/>
      <c r="B61" s="251"/>
      <c r="C61" s="251"/>
      <c r="D61" s="251"/>
      <c r="E61" s="251"/>
      <c r="F61" s="251"/>
      <c r="G61" s="251"/>
      <c r="H61" s="251"/>
      <c r="I61" s="251"/>
      <c r="J61" s="251"/>
      <c r="K61" s="251"/>
      <c r="L61" s="251"/>
    </row>
    <row r="62" spans="1:21" ht="20.399999999999999" customHeight="1" thickBot="1" x14ac:dyDescent="0.35">
      <c r="A62" s="320" t="s">
        <v>131</v>
      </c>
      <c r="B62" s="321"/>
      <c r="C62" s="322"/>
      <c r="D62" s="320" t="s">
        <v>132</v>
      </c>
      <c r="E62" s="321"/>
      <c r="F62" s="322"/>
      <c r="G62" s="323" t="s">
        <v>133</v>
      </c>
      <c r="H62" s="324"/>
      <c r="I62" s="325" t="s">
        <v>134</v>
      </c>
      <c r="J62" s="326"/>
      <c r="K62" s="326"/>
      <c r="L62" s="327"/>
    </row>
    <row r="63" spans="1:21" ht="18" customHeight="1" x14ac:dyDescent="0.4">
      <c r="A63" s="288" t="s">
        <v>109</v>
      </c>
      <c r="B63" s="289"/>
      <c r="C63" s="121">
        <f>J43*0.22*0.2</f>
        <v>0</v>
      </c>
      <c r="D63" s="290">
        <f>J57+(C63*J41)</f>
        <v>0</v>
      </c>
      <c r="E63" s="290"/>
      <c r="F63" s="157"/>
      <c r="G63" s="291"/>
      <c r="H63" s="292"/>
      <c r="I63" s="297">
        <f>D63+G63</f>
        <v>0</v>
      </c>
      <c r="J63" s="298"/>
      <c r="K63" s="158"/>
      <c r="L63" s="159"/>
    </row>
    <row r="64" spans="1:21" ht="18" customHeight="1" x14ac:dyDescent="0.4">
      <c r="A64" s="299" t="s">
        <v>110</v>
      </c>
      <c r="B64" s="300"/>
      <c r="C64" s="160">
        <f>J43*0.22*0.35</f>
        <v>0</v>
      </c>
      <c r="D64" s="301">
        <f>J57+(C64*J41)</f>
        <v>0</v>
      </c>
      <c r="E64" s="301"/>
      <c r="F64" s="161"/>
      <c r="G64" s="293"/>
      <c r="H64" s="294"/>
      <c r="I64" s="302">
        <f>D64+G63</f>
        <v>0</v>
      </c>
      <c r="J64" s="303"/>
      <c r="K64" s="162"/>
      <c r="L64" s="163"/>
    </row>
    <row r="65" spans="1:12" ht="18" customHeight="1" thickBot="1" x14ac:dyDescent="0.45">
      <c r="A65" s="304" t="s">
        <v>111</v>
      </c>
      <c r="B65" s="305"/>
      <c r="C65" s="136">
        <f>J43*0.22*0.65</f>
        <v>0</v>
      </c>
      <c r="D65" s="306">
        <f>J57+(C65*J41)</f>
        <v>0</v>
      </c>
      <c r="E65" s="306"/>
      <c r="F65" s="164"/>
      <c r="G65" s="295"/>
      <c r="H65" s="296"/>
      <c r="I65" s="307">
        <f>D65+G63</f>
        <v>0</v>
      </c>
      <c r="J65" s="308"/>
      <c r="K65" s="165"/>
      <c r="L65" s="166"/>
    </row>
    <row r="66" spans="1:12" ht="4.2" customHeight="1" x14ac:dyDescent="0.3">
      <c r="A66" s="1"/>
      <c r="B66" s="1"/>
      <c r="C66" s="1"/>
      <c r="D66" s="1"/>
      <c r="E66" s="1"/>
      <c r="F66" s="1"/>
      <c r="G66" s="1"/>
      <c r="H66" s="1"/>
      <c r="I66" s="1"/>
      <c r="J66" s="1"/>
      <c r="K66" s="1"/>
      <c r="L66" s="1"/>
    </row>
    <row r="67" spans="1:12" x14ac:dyDescent="0.3">
      <c r="A67" s="1"/>
      <c r="B67" s="1"/>
      <c r="D67" s="252"/>
      <c r="E67" s="1"/>
      <c r="F67" s="1"/>
      <c r="G67" s="287" t="s">
        <v>135</v>
      </c>
      <c r="H67" s="287"/>
      <c r="I67" s="287"/>
      <c r="J67" s="287"/>
      <c r="K67" s="287"/>
      <c r="L67" s="287"/>
    </row>
    <row r="68" spans="1:12" ht="14.4" customHeight="1" x14ac:dyDescent="0.3">
      <c r="A68" s="1"/>
      <c r="B68" s="1"/>
      <c r="C68" s="252"/>
      <c r="D68" s="252"/>
      <c r="E68" s="1"/>
      <c r="F68" s="1"/>
      <c r="G68" s="1"/>
      <c r="H68" s="1"/>
      <c r="I68" s="1"/>
      <c r="J68" s="1"/>
      <c r="K68" s="1"/>
      <c r="L68" s="1"/>
    </row>
    <row r="69" spans="1:12" ht="34.799999999999997" customHeight="1" x14ac:dyDescent="0.3">
      <c r="A69" s="1"/>
      <c r="B69" s="1"/>
      <c r="C69" s="252"/>
      <c r="D69" s="252"/>
      <c r="E69" s="1"/>
      <c r="F69" s="1"/>
      <c r="G69" s="1"/>
      <c r="H69" s="1"/>
      <c r="I69" s="1"/>
      <c r="J69" s="1"/>
      <c r="K69" s="1"/>
      <c r="L69" s="1"/>
    </row>
  </sheetData>
  <sheetProtection algorithmName="SHA-512" hashValue="458Eim4I4qEDH1007dqIGoJtGm/3ZwjtH2UqPawcuedk4k27qdm0fcQWd9aTUecggR0rpOKq+2aFcBW0TH29tw==" saltValue="K9rZ7Gy4XkWSFiVFqDPtpg==" spinCount="100000" sheet="1" selectLockedCells="1"/>
  <mergeCells count="47">
    <mergeCell ref="A11:A12"/>
    <mergeCell ref="B11:B12"/>
    <mergeCell ref="C11:E11"/>
    <mergeCell ref="F11:F12"/>
    <mergeCell ref="H11:J11"/>
    <mergeCell ref="D2:H2"/>
    <mergeCell ref="D3:H3"/>
    <mergeCell ref="A6:J6"/>
    <mergeCell ref="K6:L6"/>
    <mergeCell ref="A9:L9"/>
    <mergeCell ref="A19:L19"/>
    <mergeCell ref="A21:A22"/>
    <mergeCell ref="B21:B22"/>
    <mergeCell ref="C21:E21"/>
    <mergeCell ref="F21:F22"/>
    <mergeCell ref="H21:J21"/>
    <mergeCell ref="A28:L28"/>
    <mergeCell ref="A30:A31"/>
    <mergeCell ref="B30:B31"/>
    <mergeCell ref="C30:E30"/>
    <mergeCell ref="F30:F31"/>
    <mergeCell ref="H30:J30"/>
    <mergeCell ref="A36:K36"/>
    <mergeCell ref="A38:C38"/>
    <mergeCell ref="D38:F38"/>
    <mergeCell ref="H38:L38"/>
    <mergeCell ref="B39:C39"/>
    <mergeCell ref="D39:F39"/>
    <mergeCell ref="A41:C41"/>
    <mergeCell ref="G41:H41"/>
    <mergeCell ref="A60:F60"/>
    <mergeCell ref="G60:L60"/>
    <mergeCell ref="A62:C62"/>
    <mergeCell ref="D62:F62"/>
    <mergeCell ref="G62:H62"/>
    <mergeCell ref="I62:L62"/>
    <mergeCell ref="G67:L67"/>
    <mergeCell ref="A63:B63"/>
    <mergeCell ref="D63:E63"/>
    <mergeCell ref="G63:H65"/>
    <mergeCell ref="I63:J63"/>
    <mergeCell ref="A64:B64"/>
    <mergeCell ref="D64:E64"/>
    <mergeCell ref="I64:J64"/>
    <mergeCell ref="A65:B65"/>
    <mergeCell ref="D65:E65"/>
    <mergeCell ref="I65:J65"/>
  </mergeCells>
  <hyperlinks>
    <hyperlink ref="D39" r:id="rId1" xr:uid="{02E481C1-F2D2-4148-B49E-5153068B4898}"/>
  </hyperlinks>
  <printOptions horizontalCentered="1" verticalCentered="1"/>
  <pageMargins left="0.31496062992125984" right="0.31496062992125984" top="0.35433070866141736" bottom="0.35433070866141736" header="0.31496062992125984" footer="0.31496062992125984"/>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B0C61-5496-40FF-A92E-5A53E1611042}">
  <sheetPr>
    <pageSetUpPr fitToPage="1"/>
  </sheetPr>
  <dimension ref="A1:V65"/>
  <sheetViews>
    <sheetView view="pageBreakPreview" topLeftCell="A19" zoomScale="130" zoomScaleNormal="110" zoomScaleSheetLayoutView="130" workbookViewId="0">
      <selection activeCell="J37" sqref="J37"/>
    </sheetView>
  </sheetViews>
  <sheetFormatPr baseColWidth="10" defaultRowHeight="14.4" x14ac:dyDescent="0.3"/>
  <cols>
    <col min="1" max="1" width="10.109375" customWidth="1"/>
    <col min="2" max="2" width="16.5546875" customWidth="1"/>
    <col min="3" max="5" width="8.77734375" customWidth="1"/>
    <col min="6" max="6" width="10.33203125" customWidth="1"/>
    <col min="7" max="8" width="13" customWidth="1"/>
    <col min="9" max="9" width="14.33203125" customWidth="1"/>
    <col min="10" max="10" width="11.33203125" customWidth="1"/>
    <col min="11" max="11" width="4.109375" customWidth="1"/>
    <col min="12" max="12" width="3.88671875" customWidth="1"/>
    <col min="13" max="13" width="85.88671875" customWidth="1"/>
  </cols>
  <sheetData>
    <row r="1" spans="1:15" ht="12" customHeight="1" x14ac:dyDescent="0.3">
      <c r="A1" s="1"/>
      <c r="B1" s="1"/>
      <c r="C1" s="1"/>
      <c r="D1" s="1"/>
      <c r="E1" s="1"/>
      <c r="F1" s="1"/>
      <c r="G1" s="1"/>
      <c r="H1" s="1"/>
      <c r="I1" s="1"/>
      <c r="J1" s="1"/>
      <c r="K1" s="1"/>
      <c r="L1" s="1"/>
    </row>
    <row r="2" spans="1:15" ht="6.6" hidden="1" customHeight="1" x14ac:dyDescent="0.3">
      <c r="A2" s="1"/>
      <c r="B2" s="1"/>
      <c r="C2" s="1"/>
      <c r="D2" s="1"/>
      <c r="E2" s="1"/>
      <c r="F2" s="1"/>
      <c r="G2" s="1"/>
      <c r="H2" s="1"/>
      <c r="I2" s="1"/>
      <c r="J2" s="1"/>
      <c r="K2" s="1"/>
      <c r="L2" s="1"/>
    </row>
    <row r="3" spans="1:15" ht="23.4" x14ac:dyDescent="0.45">
      <c r="A3" s="1"/>
      <c r="B3" s="1"/>
      <c r="C3" s="1"/>
      <c r="D3" s="350" t="s">
        <v>98</v>
      </c>
      <c r="E3" s="350"/>
      <c r="F3" s="350"/>
      <c r="G3" s="350"/>
      <c r="H3" s="350"/>
      <c r="I3" s="208"/>
      <c r="J3" s="208"/>
      <c r="K3" s="208"/>
      <c r="L3" s="208"/>
      <c r="M3" s="208"/>
      <c r="N3" s="208"/>
      <c r="O3" s="208"/>
    </row>
    <row r="4" spans="1:15" ht="24.6" customHeight="1" x14ac:dyDescent="0.3">
      <c r="B4" s="209"/>
      <c r="C4" s="209"/>
      <c r="D4" s="351" t="s">
        <v>101</v>
      </c>
      <c r="E4" s="351"/>
      <c r="F4" s="351"/>
      <c r="G4" s="351"/>
      <c r="H4" s="351"/>
      <c r="I4" s="209"/>
      <c r="J4" s="209"/>
      <c r="K4" s="209"/>
      <c r="L4" s="209"/>
    </row>
    <row r="5" spans="1:15" hidden="1" x14ac:dyDescent="0.3">
      <c r="A5" s="1"/>
      <c r="B5" s="1"/>
      <c r="C5" s="1"/>
      <c r="D5" s="1"/>
      <c r="E5" s="1"/>
      <c r="F5" s="1"/>
      <c r="G5" s="1"/>
      <c r="H5" s="1"/>
      <c r="I5" s="1"/>
      <c r="J5" s="1"/>
      <c r="K5" s="1"/>
      <c r="L5" s="1"/>
    </row>
    <row r="6" spans="1:15" ht="21" customHeight="1" x14ac:dyDescent="0.3">
      <c r="A6" s="1"/>
      <c r="B6" s="1"/>
      <c r="C6" s="1"/>
      <c r="D6" s="1"/>
      <c r="E6" s="1"/>
      <c r="F6" s="1"/>
      <c r="G6" s="1"/>
      <c r="H6" s="1"/>
      <c r="I6" s="1"/>
      <c r="J6" s="1"/>
      <c r="K6" s="1"/>
      <c r="L6" s="1"/>
    </row>
    <row r="7" spans="1:15" ht="21" x14ac:dyDescent="0.5">
      <c r="A7" s="352" t="s">
        <v>102</v>
      </c>
      <c r="B7" s="352"/>
      <c r="C7" s="352"/>
      <c r="D7" s="352"/>
      <c r="E7" s="352"/>
      <c r="F7" s="352"/>
      <c r="G7" s="352"/>
      <c r="H7" s="352"/>
      <c r="I7" s="352"/>
      <c r="J7" s="352"/>
      <c r="K7" s="379">
        <v>2022</v>
      </c>
      <c r="L7" s="379"/>
    </row>
    <row r="8" spans="1:15" x14ac:dyDescent="0.3">
      <c r="A8" s="1"/>
      <c r="B8" s="1"/>
      <c r="C8" s="1"/>
      <c r="D8" s="1"/>
      <c r="E8" s="1"/>
      <c r="F8" s="1"/>
      <c r="G8" s="1"/>
      <c r="H8" s="1"/>
      <c r="I8" s="1"/>
      <c r="J8" s="1"/>
      <c r="K8" s="1"/>
      <c r="L8" s="1"/>
    </row>
    <row r="9" spans="1:15" ht="138.6" customHeight="1" x14ac:dyDescent="0.3">
      <c r="A9" s="1"/>
      <c r="B9" s="1"/>
      <c r="C9" s="1"/>
      <c r="D9" s="1"/>
      <c r="E9" s="1"/>
      <c r="F9" s="1"/>
      <c r="G9" s="1"/>
      <c r="H9" s="1"/>
      <c r="I9" s="1"/>
      <c r="J9" s="1"/>
      <c r="K9" s="1"/>
      <c r="L9" s="1"/>
      <c r="N9" s="167"/>
    </row>
    <row r="10" spans="1:15" ht="49.8" customHeight="1" x14ac:dyDescent="0.3">
      <c r="A10" s="337" t="s">
        <v>136</v>
      </c>
      <c r="B10" s="337"/>
      <c r="C10" s="337"/>
      <c r="D10" s="337"/>
      <c r="E10" s="337"/>
      <c r="F10" s="337"/>
      <c r="G10" s="337"/>
      <c r="H10" s="337"/>
      <c r="I10" s="337"/>
      <c r="J10" s="337"/>
      <c r="K10" s="337"/>
      <c r="L10" s="337"/>
    </row>
    <row r="11" spans="1:15" ht="6.6" customHeight="1" thickBot="1" x14ac:dyDescent="0.35">
      <c r="A11" s="1"/>
      <c r="B11" s="1"/>
      <c r="C11" s="1"/>
      <c r="D11" s="1"/>
      <c r="E11" s="1"/>
      <c r="F11" s="1"/>
      <c r="G11" s="1"/>
      <c r="H11" s="1"/>
      <c r="I11" s="1"/>
      <c r="J11" s="1"/>
      <c r="K11" s="1"/>
      <c r="L11" s="1"/>
    </row>
    <row r="12" spans="1:15" ht="15" customHeight="1" x14ac:dyDescent="0.3">
      <c r="A12" s="338" t="s">
        <v>104</v>
      </c>
      <c r="B12" s="340" t="s">
        <v>105</v>
      </c>
      <c r="C12" s="342" t="s">
        <v>106</v>
      </c>
      <c r="D12" s="343"/>
      <c r="E12" s="344"/>
      <c r="F12" s="345" t="s">
        <v>107</v>
      </c>
      <c r="G12" s="1"/>
      <c r="H12" s="347" t="s">
        <v>108</v>
      </c>
      <c r="I12" s="348"/>
      <c r="J12" s="349"/>
      <c r="K12" s="1"/>
      <c r="L12" s="1"/>
    </row>
    <row r="13" spans="1:15" ht="15" customHeight="1" thickBot="1" x14ac:dyDescent="0.35">
      <c r="A13" s="376"/>
      <c r="B13" s="377"/>
      <c r="C13" s="168">
        <v>500</v>
      </c>
      <c r="D13" s="169">
        <v>700</v>
      </c>
      <c r="E13" s="170">
        <v>900</v>
      </c>
      <c r="F13" s="378"/>
      <c r="G13" s="1"/>
      <c r="H13" s="115" t="s">
        <v>109</v>
      </c>
      <c r="I13" s="116" t="s">
        <v>110</v>
      </c>
      <c r="J13" s="117" t="s">
        <v>111</v>
      </c>
      <c r="K13" s="1"/>
      <c r="L13" s="1"/>
    </row>
    <row r="14" spans="1:15" ht="18" customHeight="1" x14ac:dyDescent="0.3">
      <c r="A14" s="171">
        <v>130</v>
      </c>
      <c r="B14" s="211">
        <v>81820</v>
      </c>
      <c r="C14" s="212">
        <v>16.100000000000001</v>
      </c>
      <c r="D14" s="213">
        <v>14.8</v>
      </c>
      <c r="E14" s="214">
        <v>13.6</v>
      </c>
      <c r="F14" s="215">
        <v>4.5</v>
      </c>
      <c r="G14" s="1"/>
      <c r="H14" s="119">
        <f>A14*0.22*0.2</f>
        <v>5.7200000000000006</v>
      </c>
      <c r="I14" s="120">
        <f>A14*0.22*0.35</f>
        <v>10.01</v>
      </c>
      <c r="J14" s="121">
        <f t="shared" ref="J14:J17" si="0">A14*0.22*0.65</f>
        <v>18.59</v>
      </c>
      <c r="K14" s="1"/>
      <c r="L14" s="1"/>
    </row>
    <row r="15" spans="1:15" ht="18" customHeight="1" x14ac:dyDescent="0.3">
      <c r="A15" s="172">
        <v>150</v>
      </c>
      <c r="B15" s="253">
        <v>94100</v>
      </c>
      <c r="C15" s="217">
        <v>18.100000000000001</v>
      </c>
      <c r="D15" s="218">
        <v>16.600000000000001</v>
      </c>
      <c r="E15" s="219">
        <v>15.2</v>
      </c>
      <c r="F15" s="254">
        <v>4.8</v>
      </c>
      <c r="G15" s="1"/>
      <c r="H15" s="173">
        <f>A15*0.22*0.2</f>
        <v>6.6000000000000005</v>
      </c>
      <c r="I15" s="174">
        <f>A15*0.22*0.35</f>
        <v>11.549999999999999</v>
      </c>
      <c r="J15" s="175">
        <f t="shared" si="0"/>
        <v>21.45</v>
      </c>
      <c r="K15" s="1"/>
      <c r="L15" s="1"/>
    </row>
    <row r="16" spans="1:15" ht="18" customHeight="1" x14ac:dyDescent="0.3">
      <c r="A16" s="176">
        <v>170</v>
      </c>
      <c r="B16" s="221">
        <v>106700</v>
      </c>
      <c r="C16" s="217">
        <v>20.399999999999999</v>
      </c>
      <c r="D16" s="218">
        <v>18.7</v>
      </c>
      <c r="E16" s="219">
        <v>17.100000000000001</v>
      </c>
      <c r="F16" s="222">
        <v>5.3</v>
      </c>
      <c r="G16" s="1"/>
      <c r="H16" s="127">
        <f>A16*0.22*0.2</f>
        <v>7.48</v>
      </c>
      <c r="I16" s="128">
        <f>A16*0.22*0.35</f>
        <v>13.089999999999998</v>
      </c>
      <c r="J16" s="129">
        <f t="shared" si="0"/>
        <v>24.31</v>
      </c>
      <c r="K16" s="1"/>
      <c r="L16" s="1"/>
    </row>
    <row r="17" spans="1:22" ht="18" customHeight="1" thickBot="1" x14ac:dyDescent="0.35">
      <c r="A17" s="177">
        <v>190</v>
      </c>
      <c r="B17" s="255">
        <v>110070</v>
      </c>
      <c r="C17" s="224">
        <v>21.5</v>
      </c>
      <c r="D17" s="225">
        <v>19.8</v>
      </c>
      <c r="E17" s="226">
        <v>18.100000000000001</v>
      </c>
      <c r="F17" s="256">
        <v>5.8</v>
      </c>
      <c r="G17" s="1"/>
      <c r="H17" s="178">
        <f>A17*0.22*0.2</f>
        <v>8.36</v>
      </c>
      <c r="I17" s="179">
        <f>A17*0.22*0.35</f>
        <v>14.629999999999997</v>
      </c>
      <c r="J17" s="180">
        <f t="shared" si="0"/>
        <v>27.169999999999998</v>
      </c>
      <c r="K17" s="1"/>
      <c r="L17" s="1"/>
    </row>
    <row r="18" spans="1:22" ht="9" customHeight="1" x14ac:dyDescent="0.3">
      <c r="A18" s="228"/>
      <c r="B18" s="137"/>
      <c r="C18" s="138"/>
      <c r="D18" s="138"/>
      <c r="E18" s="138"/>
      <c r="F18" s="229"/>
      <c r="G18" s="230"/>
      <c r="H18" s="231"/>
      <c r="I18" s="231"/>
      <c r="J18" s="1"/>
      <c r="K18" s="1"/>
      <c r="L18" s="1"/>
    </row>
    <row r="19" spans="1:22" ht="47.4" customHeight="1" x14ac:dyDescent="0.3">
      <c r="A19" s="375" t="s">
        <v>187</v>
      </c>
      <c r="B19" s="375"/>
      <c r="C19" s="375"/>
      <c r="D19" s="375"/>
      <c r="E19" s="375"/>
      <c r="F19" s="375"/>
      <c r="G19" s="375"/>
      <c r="H19" s="375"/>
      <c r="I19" s="375"/>
      <c r="J19" s="375"/>
      <c r="K19" s="375"/>
      <c r="L19" s="375"/>
    </row>
    <row r="20" spans="1:22" ht="7.2" customHeight="1" thickBot="1" x14ac:dyDescent="0.35">
      <c r="A20" s="232"/>
      <c r="B20" s="137"/>
      <c r="C20" s="138"/>
      <c r="D20" s="138"/>
      <c r="E20" s="138"/>
      <c r="F20" s="229"/>
      <c r="G20" s="230"/>
      <c r="H20" s="231"/>
      <c r="I20" s="231"/>
      <c r="J20" s="1"/>
      <c r="K20" s="1"/>
      <c r="L20" s="1"/>
    </row>
    <row r="21" spans="1:22" x14ac:dyDescent="0.3">
      <c r="A21" s="338" t="s">
        <v>104</v>
      </c>
      <c r="B21" s="340" t="s">
        <v>105</v>
      </c>
      <c r="C21" s="342" t="s">
        <v>137</v>
      </c>
      <c r="D21" s="343"/>
      <c r="E21" s="344"/>
      <c r="F21" s="345" t="s">
        <v>107</v>
      </c>
      <c r="G21" s="1"/>
      <c r="H21" s="347" t="s">
        <v>108</v>
      </c>
      <c r="I21" s="348"/>
      <c r="J21" s="349"/>
      <c r="K21" s="1"/>
      <c r="L21" s="1"/>
    </row>
    <row r="22" spans="1:22" ht="15" thickBot="1" x14ac:dyDescent="0.35">
      <c r="A22" s="376"/>
      <c r="B22" s="377"/>
      <c r="C22" s="168">
        <v>500</v>
      </c>
      <c r="D22" s="169">
        <v>700</v>
      </c>
      <c r="E22" s="170">
        <v>900</v>
      </c>
      <c r="F22" s="378"/>
      <c r="G22" s="1"/>
      <c r="H22" s="115" t="s">
        <v>109</v>
      </c>
      <c r="I22" s="116" t="s">
        <v>110</v>
      </c>
      <c r="J22" s="117" t="s">
        <v>111</v>
      </c>
      <c r="K22" s="1"/>
      <c r="L22" s="1"/>
    </row>
    <row r="23" spans="1:22" x14ac:dyDescent="0.3">
      <c r="A23" s="171">
        <v>190</v>
      </c>
      <c r="B23" s="257">
        <v>120500</v>
      </c>
      <c r="C23" s="212">
        <v>23.1</v>
      </c>
      <c r="D23" s="213">
        <v>21.1</v>
      </c>
      <c r="E23" s="214">
        <v>19.3</v>
      </c>
      <c r="F23" s="258">
        <v>5.9</v>
      </c>
      <c r="G23" s="1"/>
      <c r="H23" s="119">
        <f t="shared" ref="H23:H28" si="1">A23*0.22*0.2</f>
        <v>8.36</v>
      </c>
      <c r="I23" s="181">
        <f t="shared" ref="I23:I28" si="2">A23*0.22*0.35</f>
        <v>14.629999999999997</v>
      </c>
      <c r="J23" s="182">
        <f>A23*0.22*0.65</f>
        <v>27.169999999999998</v>
      </c>
      <c r="K23" s="1"/>
      <c r="L23" s="1"/>
    </row>
    <row r="24" spans="1:22" x14ac:dyDescent="0.3">
      <c r="A24" s="172">
        <v>210</v>
      </c>
      <c r="B24" s="259">
        <v>131920</v>
      </c>
      <c r="C24" s="217">
        <v>24.7</v>
      </c>
      <c r="D24" s="218">
        <v>22.6</v>
      </c>
      <c r="E24" s="219">
        <v>20.6</v>
      </c>
      <c r="F24" s="260">
        <v>6.3</v>
      </c>
      <c r="G24" s="1"/>
      <c r="H24" s="183">
        <f t="shared" si="1"/>
        <v>9.24</v>
      </c>
      <c r="I24" s="184">
        <f t="shared" si="2"/>
        <v>16.170000000000002</v>
      </c>
      <c r="J24" s="185">
        <f t="shared" ref="J24:J28" si="3">A24*0.22*0.65</f>
        <v>30.03</v>
      </c>
      <c r="K24" s="1"/>
      <c r="L24" s="1"/>
    </row>
    <row r="25" spans="1:22" x14ac:dyDescent="0.3">
      <c r="A25" s="176">
        <v>230</v>
      </c>
      <c r="B25" s="261">
        <v>144410</v>
      </c>
      <c r="C25" s="217">
        <v>27.5</v>
      </c>
      <c r="D25" s="218">
        <v>25.1</v>
      </c>
      <c r="E25" s="219">
        <v>23</v>
      </c>
      <c r="F25" s="262">
        <v>6.9</v>
      </c>
      <c r="G25" s="1"/>
      <c r="H25" s="127">
        <f t="shared" si="1"/>
        <v>10.120000000000001</v>
      </c>
      <c r="I25" s="128">
        <f t="shared" si="2"/>
        <v>17.71</v>
      </c>
      <c r="J25" s="129">
        <f t="shared" si="3"/>
        <v>32.89</v>
      </c>
      <c r="K25" s="1"/>
      <c r="L25" s="1"/>
    </row>
    <row r="26" spans="1:22" ht="18" customHeight="1" x14ac:dyDescent="0.3">
      <c r="A26" s="172">
        <v>250</v>
      </c>
      <c r="B26" s="259">
        <v>156900</v>
      </c>
      <c r="C26" s="217">
        <v>30.1</v>
      </c>
      <c r="D26" s="218">
        <v>27.6</v>
      </c>
      <c r="E26" s="219">
        <v>25.2</v>
      </c>
      <c r="F26" s="260">
        <v>7.7</v>
      </c>
      <c r="G26" s="1"/>
      <c r="H26" s="183">
        <f t="shared" si="1"/>
        <v>11</v>
      </c>
      <c r="I26" s="184">
        <f t="shared" si="2"/>
        <v>19.25</v>
      </c>
      <c r="J26" s="185">
        <f t="shared" si="3"/>
        <v>35.75</v>
      </c>
      <c r="K26" s="1"/>
      <c r="L26" s="1"/>
    </row>
    <row r="27" spans="1:22" ht="18" customHeight="1" x14ac:dyDescent="0.3">
      <c r="A27" s="176">
        <v>280</v>
      </c>
      <c r="B27" s="261">
        <v>175050</v>
      </c>
      <c r="C27" s="217">
        <v>32.700000000000003</v>
      </c>
      <c r="D27" s="218">
        <v>29.8</v>
      </c>
      <c r="E27" s="219">
        <v>27.2</v>
      </c>
      <c r="F27" s="263">
        <v>7.8</v>
      </c>
      <c r="G27" s="1"/>
      <c r="H27" s="127">
        <f t="shared" si="1"/>
        <v>12.32</v>
      </c>
      <c r="I27" s="128">
        <f t="shared" si="2"/>
        <v>21.56</v>
      </c>
      <c r="J27" s="129">
        <f t="shared" si="3"/>
        <v>40.04</v>
      </c>
      <c r="K27" s="1"/>
      <c r="L27" s="1"/>
    </row>
    <row r="28" spans="1:22" ht="18" customHeight="1" thickBot="1" x14ac:dyDescent="0.35">
      <c r="A28" s="177">
        <v>320</v>
      </c>
      <c r="B28" s="264">
        <v>195480</v>
      </c>
      <c r="C28" s="224">
        <v>35.700000000000003</v>
      </c>
      <c r="D28" s="225">
        <v>32.5</v>
      </c>
      <c r="E28" s="226">
        <v>29.6</v>
      </c>
      <c r="F28" s="265">
        <v>7.9</v>
      </c>
      <c r="G28" s="1"/>
      <c r="H28" s="178">
        <f t="shared" si="1"/>
        <v>14.080000000000002</v>
      </c>
      <c r="I28" s="179">
        <f t="shared" si="2"/>
        <v>24.64</v>
      </c>
      <c r="J28" s="180">
        <f t="shared" si="3"/>
        <v>45.760000000000005</v>
      </c>
      <c r="K28" s="1"/>
      <c r="L28" s="1"/>
    </row>
    <row r="29" spans="1:22" ht="33" customHeight="1" x14ac:dyDescent="0.3">
      <c r="A29" s="371" t="s">
        <v>188</v>
      </c>
      <c r="B29" s="371"/>
      <c r="C29" s="371"/>
      <c r="D29" s="371"/>
      <c r="E29" s="371"/>
      <c r="F29" s="371"/>
      <c r="G29" s="371"/>
      <c r="H29" s="371"/>
      <c r="I29" s="371"/>
      <c r="J29" s="371"/>
      <c r="K29" s="371"/>
      <c r="L29" s="371"/>
    </row>
    <row r="30" spans="1:22" ht="6" customHeight="1" x14ac:dyDescent="0.3">
      <c r="A30" s="239"/>
      <c r="B30" s="240"/>
      <c r="C30" s="240"/>
      <c r="D30" s="240"/>
      <c r="E30" s="240"/>
      <c r="F30" s="240"/>
      <c r="G30" s="240"/>
      <c r="H30" s="240"/>
      <c r="I30" s="240"/>
      <c r="J30" s="240"/>
      <c r="K30" s="240"/>
      <c r="L30" s="1"/>
    </row>
    <row r="31" spans="1:22" ht="19.2" customHeight="1" x14ac:dyDescent="0.45">
      <c r="A31" s="372" t="s">
        <v>113</v>
      </c>
      <c r="B31" s="373"/>
      <c r="C31" s="374"/>
      <c r="D31" s="333" t="s">
        <v>114</v>
      </c>
      <c r="E31" s="333"/>
      <c r="F31" s="333"/>
      <c r="G31" s="148">
        <v>20.2</v>
      </c>
      <c r="H31" s="363" t="s">
        <v>168</v>
      </c>
      <c r="I31" s="364"/>
      <c r="J31" s="364"/>
      <c r="K31" s="364"/>
      <c r="L31" s="365"/>
      <c r="N31" s="266"/>
      <c r="O31" s="267"/>
      <c r="P31" s="267"/>
      <c r="Q31" s="267"/>
      <c r="R31" s="267"/>
      <c r="S31" s="267"/>
      <c r="T31" s="267"/>
      <c r="U31" s="267"/>
      <c r="V31" s="267"/>
    </row>
    <row r="32" spans="1:22" ht="19.2" customHeight="1" x14ac:dyDescent="0.45">
      <c r="A32" s="241"/>
      <c r="B32" s="241"/>
      <c r="C32" s="241"/>
      <c r="D32" s="367" t="s">
        <v>138</v>
      </c>
      <c r="E32" s="367"/>
      <c r="F32" s="367"/>
      <c r="G32" s="148">
        <v>21.3</v>
      </c>
      <c r="H32" s="368" t="s">
        <v>169</v>
      </c>
      <c r="I32" s="369"/>
      <c r="J32" s="369"/>
      <c r="K32" s="369"/>
      <c r="L32" s="370"/>
      <c r="N32" s="362"/>
      <c r="O32" s="362"/>
      <c r="P32" s="362"/>
      <c r="Q32" s="362"/>
      <c r="R32" s="362"/>
      <c r="S32" s="362"/>
      <c r="T32" s="362"/>
      <c r="U32" s="362"/>
      <c r="V32" s="362"/>
    </row>
    <row r="33" spans="1:22" ht="19.2" customHeight="1" x14ac:dyDescent="0.45">
      <c r="A33" s="335" t="s">
        <v>47</v>
      </c>
      <c r="B33" s="335"/>
      <c r="C33" s="241"/>
      <c r="D33" s="333" t="s">
        <v>139</v>
      </c>
      <c r="E33" s="333"/>
      <c r="F33" s="333"/>
      <c r="G33" s="148">
        <v>26.2</v>
      </c>
      <c r="H33" s="363" t="s">
        <v>170</v>
      </c>
      <c r="I33" s="364"/>
      <c r="J33" s="364"/>
      <c r="K33" s="364"/>
      <c r="L33" s="365"/>
      <c r="N33" s="362"/>
      <c r="O33" s="362"/>
      <c r="P33" s="362"/>
      <c r="Q33" s="362"/>
      <c r="R33" s="362"/>
      <c r="S33" s="362"/>
      <c r="T33" s="362"/>
      <c r="U33" s="362"/>
      <c r="V33" s="362"/>
    </row>
    <row r="34" spans="1:22" ht="19.2" customHeight="1" x14ac:dyDescent="0.45">
      <c r="A34" s="366" t="s">
        <v>48</v>
      </c>
      <c r="B34" s="366"/>
      <c r="C34" s="241"/>
      <c r="D34" s="367" t="s">
        <v>140</v>
      </c>
      <c r="E34" s="367"/>
      <c r="F34" s="367"/>
      <c r="G34" s="148">
        <v>33.4</v>
      </c>
      <c r="H34" s="368" t="s">
        <v>171</v>
      </c>
      <c r="I34" s="369"/>
      <c r="J34" s="369"/>
      <c r="K34" s="369"/>
      <c r="L34" s="370"/>
      <c r="N34" s="362"/>
      <c r="O34" s="362"/>
      <c r="P34" s="362"/>
      <c r="Q34" s="362"/>
      <c r="R34" s="362"/>
      <c r="S34" s="362"/>
      <c r="T34" s="362"/>
      <c r="U34" s="362"/>
      <c r="V34" s="362"/>
    </row>
    <row r="35" spans="1:22" ht="14.4" customHeight="1" x14ac:dyDescent="0.3">
      <c r="A35" s="357" t="s">
        <v>172</v>
      </c>
      <c r="B35" s="357"/>
      <c r="C35" s="357"/>
      <c r="D35" s="357"/>
      <c r="E35" s="357"/>
      <c r="F35" s="357"/>
      <c r="G35" s="357"/>
      <c r="H35" s="357"/>
      <c r="I35" s="357"/>
      <c r="J35" s="357"/>
      <c r="K35" s="357"/>
      <c r="L35" s="357"/>
    </row>
    <row r="36" spans="1:22" ht="7.2" customHeight="1" x14ac:dyDescent="0.3">
      <c r="A36" s="1"/>
      <c r="B36" s="1"/>
      <c r="C36" s="244"/>
      <c r="D36" s="244"/>
      <c r="E36" s="3"/>
      <c r="F36" s="245"/>
      <c r="G36" s="246"/>
      <c r="H36" s="247"/>
      <c r="I36" s="247"/>
      <c r="J36" s="247"/>
      <c r="K36" s="1"/>
      <c r="L36" s="1"/>
    </row>
    <row r="37" spans="1:22" ht="18" customHeight="1" x14ac:dyDescent="0.35">
      <c r="A37" s="186"/>
      <c r="B37" s="268" t="s">
        <v>115</v>
      </c>
      <c r="C37" s="187"/>
      <c r="D37" s="1"/>
      <c r="E37" s="207"/>
      <c r="F37" s="207"/>
      <c r="G37" s="312" t="s">
        <v>116</v>
      </c>
      <c r="H37" s="313"/>
      <c r="I37" s="248" t="s">
        <v>117</v>
      </c>
      <c r="J37" s="149">
        <v>1</v>
      </c>
      <c r="K37" s="249" t="s">
        <v>13</v>
      </c>
      <c r="L37" s="249"/>
      <c r="N37">
        <v>5</v>
      </c>
      <c r="O37">
        <v>7</v>
      </c>
      <c r="P37">
        <v>8</v>
      </c>
      <c r="Q37">
        <v>10</v>
      </c>
      <c r="R37">
        <v>12</v>
      </c>
      <c r="S37">
        <v>14</v>
      </c>
    </row>
    <row r="38" spans="1:22" ht="5.4" customHeight="1" x14ac:dyDescent="0.3">
      <c r="A38" s="1"/>
      <c r="B38" s="1"/>
      <c r="C38" s="1"/>
      <c r="D38" s="1"/>
      <c r="E38" s="1"/>
      <c r="F38" s="1"/>
      <c r="G38" s="1"/>
      <c r="H38" s="1"/>
      <c r="I38" s="1"/>
      <c r="J38" s="1"/>
      <c r="K38" s="249"/>
      <c r="L38" s="249"/>
    </row>
    <row r="39" spans="1:22" ht="15" customHeight="1" x14ac:dyDescent="0.3">
      <c r="A39" s="1"/>
      <c r="B39" s="1" t="s">
        <v>118</v>
      </c>
      <c r="C39" s="1"/>
      <c r="D39" s="1"/>
      <c r="E39" s="1"/>
      <c r="F39" s="1"/>
      <c r="G39" s="1"/>
      <c r="H39" s="1"/>
      <c r="I39" s="1"/>
      <c r="J39" s="149"/>
      <c r="K39" s="249" t="s">
        <v>119</v>
      </c>
      <c r="L39" s="249"/>
    </row>
    <row r="40" spans="1:22" ht="5.4" customHeight="1" x14ac:dyDescent="0.3">
      <c r="A40" s="1"/>
      <c r="B40" s="1"/>
      <c r="C40" s="1"/>
      <c r="D40" s="1"/>
      <c r="E40" s="1"/>
      <c r="F40" s="1"/>
      <c r="G40" s="1"/>
      <c r="H40" s="1"/>
      <c r="I40" s="1"/>
      <c r="J40" s="1"/>
      <c r="K40" s="249"/>
      <c r="L40" s="249"/>
    </row>
    <row r="41" spans="1:22" x14ac:dyDescent="0.3">
      <c r="A41" s="1"/>
      <c r="B41" s="1" t="s">
        <v>141</v>
      </c>
      <c r="C41" s="1"/>
      <c r="D41" s="1"/>
      <c r="E41" s="1"/>
      <c r="F41" s="1"/>
      <c r="G41" s="1"/>
      <c r="H41" s="1"/>
      <c r="I41" s="1"/>
      <c r="J41" s="149">
        <v>1</v>
      </c>
      <c r="K41" s="249" t="s">
        <v>121</v>
      </c>
      <c r="L41" s="249"/>
      <c r="N41" s="9">
        <v>0.2</v>
      </c>
      <c r="O41" s="9">
        <v>0.15</v>
      </c>
      <c r="P41" s="9">
        <v>0.12</v>
      </c>
      <c r="Q41" s="9">
        <v>0.11</v>
      </c>
      <c r="R41" s="10">
        <v>0.1</v>
      </c>
      <c r="S41" s="10">
        <v>0.09</v>
      </c>
    </row>
    <row r="42" spans="1:22" ht="4.8" customHeight="1" x14ac:dyDescent="0.3">
      <c r="A42" s="1"/>
      <c r="B42" s="1"/>
      <c r="C42" s="1"/>
      <c r="D42" s="1"/>
      <c r="E42" s="1"/>
      <c r="F42" s="1"/>
      <c r="G42" s="1"/>
      <c r="H42" s="1"/>
      <c r="I42" s="1"/>
      <c r="J42" s="249"/>
      <c r="K42" s="249"/>
      <c r="L42" s="249"/>
    </row>
    <row r="43" spans="1:22" x14ac:dyDescent="0.3">
      <c r="A43" s="1"/>
      <c r="B43" s="1" t="s">
        <v>122</v>
      </c>
      <c r="C43" s="1"/>
      <c r="D43" s="1"/>
      <c r="E43" s="1"/>
      <c r="F43" s="1"/>
      <c r="G43" s="1"/>
      <c r="H43" s="1"/>
      <c r="I43" s="1"/>
      <c r="J43" s="149"/>
      <c r="K43" s="249" t="s">
        <v>123</v>
      </c>
      <c r="L43" s="249"/>
      <c r="N43">
        <v>15.8</v>
      </c>
      <c r="O43">
        <v>0.12</v>
      </c>
      <c r="P43">
        <v>0.10299999999999999</v>
      </c>
      <c r="Q43">
        <v>9.1300000000000006E-2</v>
      </c>
      <c r="R43">
        <v>8.1799999999999998E-2</v>
      </c>
      <c r="S43">
        <v>7.3999999999999996E-2</v>
      </c>
    </row>
    <row r="44" spans="1:22" ht="5.4" customHeight="1" x14ac:dyDescent="0.3">
      <c r="A44" s="1"/>
      <c r="B44" s="1"/>
      <c r="C44" s="1"/>
      <c r="D44" s="1"/>
      <c r="E44" s="1"/>
      <c r="F44" s="1"/>
      <c r="G44" s="1"/>
      <c r="H44" s="1"/>
      <c r="I44" s="1"/>
      <c r="J44" s="249"/>
      <c r="K44" s="249"/>
      <c r="L44" s="249"/>
      <c r="M44" s="1"/>
    </row>
    <row r="45" spans="1:22" x14ac:dyDescent="0.3">
      <c r="A45" s="1"/>
      <c r="B45" s="1" t="s">
        <v>124</v>
      </c>
      <c r="C45" s="1"/>
      <c r="D45" s="1"/>
      <c r="E45" s="1"/>
      <c r="F45" s="1"/>
      <c r="G45" s="1"/>
      <c r="H45" s="1"/>
      <c r="I45" s="1"/>
      <c r="J45" s="149"/>
      <c r="K45" s="249" t="s">
        <v>4</v>
      </c>
      <c r="L45" s="249"/>
      <c r="U45">
        <v>15</v>
      </c>
    </row>
    <row r="46" spans="1:22" ht="4.8" customHeight="1" x14ac:dyDescent="0.3">
      <c r="A46" s="1"/>
      <c r="B46" s="1"/>
      <c r="C46" s="1"/>
      <c r="D46" s="1"/>
      <c r="E46" s="1"/>
      <c r="F46" s="1"/>
      <c r="G46" s="1"/>
      <c r="H46" s="1"/>
      <c r="I46" s="1"/>
      <c r="J46" s="249"/>
      <c r="K46" s="1"/>
      <c r="L46" s="1"/>
    </row>
    <row r="47" spans="1:22" x14ac:dyDescent="0.3">
      <c r="A47" s="1"/>
      <c r="B47" s="1" t="s">
        <v>125</v>
      </c>
      <c r="C47" s="1"/>
      <c r="D47" s="1"/>
      <c r="E47" s="1"/>
      <c r="F47" s="1"/>
      <c r="G47" s="1"/>
      <c r="H47" s="1"/>
      <c r="I47" s="1"/>
      <c r="J47" s="150" t="b">
        <f>IF(J45=7,J43*O43,IF(J45=5,J43*N43,IF(J45=8,J43*P43,IF(J45=10,J43*Q43,IF(J45=12,J43*R43,IF(J45=14,J43*S43,FALSE))))))</f>
        <v>0</v>
      </c>
      <c r="K47" s="249" t="s">
        <v>3</v>
      </c>
      <c r="L47" s="1"/>
    </row>
    <row r="48" spans="1:22" ht="6.6" customHeight="1" x14ac:dyDescent="0.3">
      <c r="A48" s="1"/>
      <c r="B48" s="1"/>
      <c r="C48" s="1"/>
      <c r="D48" s="1"/>
      <c r="E48" s="1"/>
      <c r="F48" s="1"/>
      <c r="G48" s="1"/>
      <c r="H48" s="1"/>
      <c r="I48" s="1"/>
      <c r="J48" s="249"/>
      <c r="K48" s="249"/>
      <c r="L48" s="1"/>
    </row>
    <row r="49" spans="1:12" x14ac:dyDescent="0.3">
      <c r="A49" s="1"/>
      <c r="B49" s="1" t="s">
        <v>126</v>
      </c>
      <c r="C49" s="1"/>
      <c r="D49" s="1"/>
      <c r="E49" s="1"/>
      <c r="F49" s="1"/>
      <c r="G49" s="1"/>
      <c r="H49" s="1"/>
      <c r="I49" s="1"/>
      <c r="J49" s="151">
        <f>J47/J41</f>
        <v>0</v>
      </c>
      <c r="K49" s="249" t="s">
        <v>6</v>
      </c>
      <c r="L49" s="1"/>
    </row>
    <row r="50" spans="1:12" ht="4.2" customHeight="1" x14ac:dyDescent="0.3">
      <c r="A50" s="1"/>
      <c r="B50" s="1"/>
      <c r="C50" s="1"/>
      <c r="D50" s="1"/>
      <c r="E50" s="1"/>
      <c r="F50" s="1"/>
      <c r="G50" s="1"/>
      <c r="H50" s="1"/>
      <c r="I50" s="1"/>
      <c r="J50" s="249"/>
      <c r="K50" s="249"/>
      <c r="L50" s="1"/>
    </row>
    <row r="51" spans="1:12" x14ac:dyDescent="0.3">
      <c r="A51" s="1"/>
      <c r="B51" s="1" t="s">
        <v>127</v>
      </c>
      <c r="C51" s="1"/>
      <c r="D51" s="1"/>
      <c r="E51" s="1"/>
      <c r="F51" s="1"/>
      <c r="G51" s="1"/>
      <c r="H51" s="1"/>
      <c r="I51" s="1"/>
      <c r="J51" s="149"/>
      <c r="K51" s="249" t="s">
        <v>6</v>
      </c>
      <c r="L51" s="1"/>
    </row>
    <row r="52" spans="1:12" ht="4.2" customHeight="1" x14ac:dyDescent="0.3">
      <c r="A52" s="1"/>
      <c r="B52" s="1"/>
      <c r="C52" s="1"/>
      <c r="D52" s="1"/>
      <c r="E52" s="1"/>
      <c r="F52" s="1"/>
      <c r="G52" s="1"/>
      <c r="H52" s="1"/>
      <c r="I52" s="1"/>
      <c r="J52" s="249"/>
      <c r="K52" s="249"/>
      <c r="L52" s="1"/>
    </row>
    <row r="53" spans="1:12" ht="19.2" x14ac:dyDescent="0.45">
      <c r="A53" s="1"/>
      <c r="B53" s="1"/>
      <c r="C53" s="250"/>
      <c r="D53" s="1"/>
      <c r="E53" s="250"/>
      <c r="F53" s="152" t="s">
        <v>128</v>
      </c>
      <c r="G53" s="153"/>
      <c r="H53" s="153"/>
      <c r="I53" s="153"/>
      <c r="J53" s="154">
        <f>J49+J51</f>
        <v>0</v>
      </c>
      <c r="K53" s="249" t="s">
        <v>6</v>
      </c>
      <c r="L53" s="1"/>
    </row>
    <row r="54" spans="1:12" ht="4.8" customHeight="1" x14ac:dyDescent="0.3">
      <c r="A54" s="1"/>
      <c r="B54" s="1"/>
      <c r="C54" s="1"/>
      <c r="D54" s="1"/>
      <c r="E54" s="1"/>
      <c r="F54" s="1"/>
      <c r="G54" s="1"/>
      <c r="H54" s="1"/>
      <c r="I54" s="1"/>
      <c r="J54" s="248"/>
      <c r="K54" s="1"/>
      <c r="L54" s="1"/>
    </row>
    <row r="55" spans="1:12" ht="4.8" customHeight="1" thickBot="1" x14ac:dyDescent="0.35">
      <c r="A55" s="155"/>
      <c r="B55" s="155"/>
      <c r="C55" s="155"/>
      <c r="D55" s="155"/>
      <c r="E55" s="155"/>
      <c r="F55" s="155"/>
      <c r="G55" s="155"/>
      <c r="H55" s="155"/>
      <c r="I55" s="155"/>
      <c r="J55" s="156"/>
      <c r="K55" s="155"/>
      <c r="L55" s="155"/>
    </row>
    <row r="56" spans="1:12" ht="19.8" customHeight="1" thickBot="1" x14ac:dyDescent="0.35">
      <c r="A56" s="314" t="s">
        <v>129</v>
      </c>
      <c r="B56" s="315"/>
      <c r="C56" s="315"/>
      <c r="D56" s="315"/>
      <c r="E56" s="315"/>
      <c r="F56" s="316"/>
      <c r="G56" s="317" t="s">
        <v>130</v>
      </c>
      <c r="H56" s="318"/>
      <c r="I56" s="318"/>
      <c r="J56" s="318"/>
      <c r="K56" s="318"/>
      <c r="L56" s="319"/>
    </row>
    <row r="57" spans="1:12" ht="7.2" customHeight="1" thickBot="1" x14ac:dyDescent="0.4">
      <c r="A57" s="251"/>
      <c r="B57" s="251"/>
      <c r="C57" s="251"/>
      <c r="D57" s="251"/>
      <c r="E57" s="251"/>
      <c r="F57" s="251"/>
      <c r="G57" s="251"/>
      <c r="H57" s="251"/>
      <c r="I57" s="251"/>
      <c r="J57" s="251"/>
      <c r="K57" s="251"/>
      <c r="L57" s="251"/>
    </row>
    <row r="58" spans="1:12" ht="20.399999999999999" customHeight="1" thickBot="1" x14ac:dyDescent="0.35">
      <c r="A58" s="358" t="s">
        <v>131</v>
      </c>
      <c r="B58" s="359"/>
      <c r="C58" s="360"/>
      <c r="D58" s="358" t="s">
        <v>132</v>
      </c>
      <c r="E58" s="359"/>
      <c r="F58" s="360"/>
      <c r="G58" s="323" t="s">
        <v>133</v>
      </c>
      <c r="H58" s="324"/>
      <c r="I58" s="323" t="s">
        <v>134</v>
      </c>
      <c r="J58" s="361"/>
      <c r="K58" s="361"/>
      <c r="L58" s="324"/>
    </row>
    <row r="59" spans="1:12" ht="18" customHeight="1" x14ac:dyDescent="0.4">
      <c r="A59" s="288" t="s">
        <v>109</v>
      </c>
      <c r="B59" s="289"/>
      <c r="C59" s="121">
        <f>J39*0.22*0.2</f>
        <v>0</v>
      </c>
      <c r="D59" s="290">
        <f>J53+(C59*J37)</f>
        <v>0</v>
      </c>
      <c r="E59" s="290"/>
      <c r="F59" s="157"/>
      <c r="G59" s="291"/>
      <c r="H59" s="292"/>
      <c r="I59" s="297">
        <f>D59+G59</f>
        <v>0</v>
      </c>
      <c r="J59" s="298"/>
      <c r="K59" s="158"/>
      <c r="L59" s="159"/>
    </row>
    <row r="60" spans="1:12" ht="18" customHeight="1" x14ac:dyDescent="0.4">
      <c r="A60" s="354" t="s">
        <v>110</v>
      </c>
      <c r="B60" s="355"/>
      <c r="C60" s="185">
        <f>J39*0.22*0.35</f>
        <v>0</v>
      </c>
      <c r="D60" s="356">
        <f>J53+(C60*J37)</f>
        <v>0</v>
      </c>
      <c r="E60" s="356"/>
      <c r="F60" s="188"/>
      <c r="G60" s="293"/>
      <c r="H60" s="294"/>
      <c r="I60" s="302">
        <f>D60+G59</f>
        <v>0</v>
      </c>
      <c r="J60" s="303"/>
      <c r="K60" s="162"/>
      <c r="L60" s="163"/>
    </row>
    <row r="61" spans="1:12" ht="18" customHeight="1" thickBot="1" x14ac:dyDescent="0.45">
      <c r="A61" s="304" t="s">
        <v>111</v>
      </c>
      <c r="B61" s="305"/>
      <c r="C61" s="136">
        <f>J39*0.22*0.65</f>
        <v>0</v>
      </c>
      <c r="D61" s="306">
        <f>J53+(C61*J37)</f>
        <v>0</v>
      </c>
      <c r="E61" s="306"/>
      <c r="F61" s="164"/>
      <c r="G61" s="295"/>
      <c r="H61" s="296"/>
      <c r="I61" s="307">
        <f>D61+G59</f>
        <v>0</v>
      </c>
      <c r="J61" s="308"/>
      <c r="K61" s="165"/>
      <c r="L61" s="166"/>
    </row>
    <row r="62" spans="1:12" ht="4.2" customHeight="1" x14ac:dyDescent="0.3">
      <c r="A62" s="1"/>
      <c r="B62" s="1"/>
      <c r="C62" s="1"/>
      <c r="D62" s="1"/>
      <c r="E62" s="1"/>
      <c r="F62" s="1"/>
      <c r="G62" s="1"/>
      <c r="H62" s="1"/>
      <c r="I62" s="1"/>
      <c r="J62" s="1"/>
      <c r="K62" s="1"/>
      <c r="L62" s="1"/>
    </row>
    <row r="63" spans="1:12" x14ac:dyDescent="0.3">
      <c r="A63" s="1"/>
      <c r="B63" s="1"/>
      <c r="D63" s="252"/>
      <c r="E63" s="1"/>
      <c r="F63" s="1"/>
      <c r="G63" s="287" t="s">
        <v>135</v>
      </c>
      <c r="H63" s="287"/>
      <c r="I63" s="287"/>
      <c r="J63" s="287"/>
      <c r="K63" s="287"/>
      <c r="L63" s="287"/>
    </row>
    <row r="64" spans="1:12" ht="14.4" customHeight="1" x14ac:dyDescent="0.3">
      <c r="A64" s="1"/>
      <c r="B64" s="1"/>
      <c r="C64" s="252"/>
      <c r="D64" s="252"/>
      <c r="E64" s="1"/>
      <c r="F64" s="1"/>
      <c r="G64" s="1"/>
      <c r="H64" s="1"/>
      <c r="I64" s="1"/>
      <c r="J64" s="1"/>
      <c r="K64" s="1"/>
      <c r="L64" s="1"/>
    </row>
    <row r="65" spans="1:12" ht="34.799999999999997" customHeight="1" x14ac:dyDescent="0.3">
      <c r="A65" s="1"/>
      <c r="B65" s="1"/>
      <c r="C65" s="252"/>
      <c r="D65" s="252"/>
      <c r="E65" s="1"/>
      <c r="F65" s="1"/>
      <c r="G65" s="1"/>
      <c r="H65" s="1"/>
      <c r="I65" s="1"/>
      <c r="J65" s="1"/>
      <c r="K65" s="1"/>
      <c r="L65" s="1"/>
    </row>
  </sheetData>
  <sheetProtection algorithmName="SHA-512" hashValue="yBXtKdhXrAyEG4J9L1PX0ARtEnQd9C4fOBbWa+4Gz2Je/gPkGX34m8pVLgpu/ZZvsBeRyCSl/VTYR+gUZ8LHpA==" saltValue="qDqlP5eZnpvfl1Vdy598Gw==" spinCount="100000" sheet="1" selectLockedCells="1"/>
  <mergeCells count="50">
    <mergeCell ref="A12:A13"/>
    <mergeCell ref="B12:B13"/>
    <mergeCell ref="C12:E12"/>
    <mergeCell ref="F12:F13"/>
    <mergeCell ref="H12:J12"/>
    <mergeCell ref="D3:H3"/>
    <mergeCell ref="D4:H4"/>
    <mergeCell ref="A7:J7"/>
    <mergeCell ref="K7:L7"/>
    <mergeCell ref="A10:L10"/>
    <mergeCell ref="A19:L19"/>
    <mergeCell ref="A21:A22"/>
    <mergeCell ref="B21:B22"/>
    <mergeCell ref="C21:E21"/>
    <mergeCell ref="F21:F22"/>
    <mergeCell ref="H21:J21"/>
    <mergeCell ref="A34:B34"/>
    <mergeCell ref="D34:F34"/>
    <mergeCell ref="H34:L34"/>
    <mergeCell ref="N34:V34"/>
    <mergeCell ref="A29:L29"/>
    <mergeCell ref="A31:C31"/>
    <mergeCell ref="D31:F31"/>
    <mergeCell ref="H31:L31"/>
    <mergeCell ref="D32:F32"/>
    <mergeCell ref="H32:L32"/>
    <mergeCell ref="N32:V32"/>
    <mergeCell ref="A33:B33"/>
    <mergeCell ref="D33:F33"/>
    <mergeCell ref="H33:L33"/>
    <mergeCell ref="N33:V33"/>
    <mergeCell ref="A35:L35"/>
    <mergeCell ref="G37:H37"/>
    <mergeCell ref="A56:F56"/>
    <mergeCell ref="G56:L56"/>
    <mergeCell ref="A58:C58"/>
    <mergeCell ref="D58:F58"/>
    <mergeCell ref="G58:H58"/>
    <mergeCell ref="I58:L58"/>
    <mergeCell ref="G63:L63"/>
    <mergeCell ref="A59:B59"/>
    <mergeCell ref="D59:E59"/>
    <mergeCell ref="G59:H61"/>
    <mergeCell ref="I59:J59"/>
    <mergeCell ref="A60:B60"/>
    <mergeCell ref="D60:E60"/>
    <mergeCell ref="I60:J60"/>
    <mergeCell ref="A61:B61"/>
    <mergeCell ref="D61:E61"/>
    <mergeCell ref="I61:J61"/>
  </mergeCells>
  <hyperlinks>
    <hyperlink ref="A34" r:id="rId1" xr:uid="{B19109E3-E563-464A-BC8A-A53CA44C3943}"/>
  </hyperlinks>
  <printOptions horizontalCentered="1" verticalCentered="1"/>
  <pageMargins left="0.11811023622047245" right="0.11811023622047245" top="0.15748031496062992" bottom="0.15748031496062992" header="0.31496062992125984" footer="0.31496062992125984"/>
  <pageSetup paperSize="9" scale="73"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1:T124"/>
  <sheetViews>
    <sheetView tabSelected="1" view="pageBreakPreview" zoomScale="130" zoomScaleNormal="100" zoomScaleSheetLayoutView="130" workbookViewId="0">
      <selection activeCell="I52" sqref="I52"/>
    </sheetView>
  </sheetViews>
  <sheetFormatPr baseColWidth="10" defaultRowHeight="14.4" x14ac:dyDescent="0.3"/>
  <cols>
    <col min="1" max="1" width="3.88671875" customWidth="1"/>
    <col min="2" max="2" width="3.5546875" customWidth="1"/>
    <col min="3" max="3" width="21.6640625" customWidth="1"/>
    <col min="4" max="4" width="13.44140625" customWidth="1"/>
    <col min="5" max="5" width="12.88671875" customWidth="1"/>
    <col min="6" max="6" width="13.44140625" customWidth="1"/>
    <col min="7" max="8" width="12.44140625" customWidth="1"/>
    <col min="9" max="9" width="14.6640625" bestFit="1" customWidth="1"/>
    <col min="10" max="10" width="4.109375" customWidth="1"/>
    <col min="11" max="11" width="3.88671875" customWidth="1"/>
    <col min="12" max="12" width="89.5546875" customWidth="1"/>
  </cols>
  <sheetData>
    <row r="1" spans="1:12" ht="19.95" customHeight="1" x14ac:dyDescent="0.4">
      <c r="A1" s="17"/>
      <c r="B1" s="17"/>
      <c r="C1" s="17"/>
      <c r="D1" s="17"/>
      <c r="E1" s="17"/>
      <c r="F1" s="17"/>
      <c r="G1" s="17"/>
      <c r="H1" s="17"/>
      <c r="I1" s="17"/>
      <c r="J1" s="17"/>
      <c r="K1" s="17"/>
      <c r="L1" s="13"/>
    </row>
    <row r="2" spans="1:12" ht="28.95" customHeight="1" x14ac:dyDescent="0.65">
      <c r="A2" s="6"/>
      <c r="B2" s="18"/>
      <c r="C2" s="18"/>
      <c r="D2" s="381" t="s">
        <v>49</v>
      </c>
      <c r="E2" s="381"/>
      <c r="F2" s="381"/>
      <c r="G2" s="381"/>
      <c r="H2" s="18"/>
      <c r="I2" s="18"/>
      <c r="J2" s="18"/>
      <c r="K2" s="18"/>
      <c r="L2" s="13"/>
    </row>
    <row r="3" spans="1:12" ht="14.4" hidden="1" customHeight="1" x14ac:dyDescent="0.65">
      <c r="A3" s="6"/>
      <c r="B3" s="6"/>
      <c r="C3" s="6"/>
      <c r="D3" s="48"/>
      <c r="E3" s="48"/>
      <c r="F3" s="48"/>
      <c r="G3" s="48"/>
      <c r="H3" s="6"/>
      <c r="I3" s="6"/>
      <c r="J3" s="6"/>
      <c r="K3" s="6"/>
      <c r="L3" s="13"/>
    </row>
    <row r="4" spans="1:12" ht="0.6" customHeight="1" x14ac:dyDescent="0.65">
      <c r="A4" s="6"/>
      <c r="B4" s="6"/>
      <c r="C4" s="6"/>
      <c r="D4" s="48"/>
      <c r="E4" s="48"/>
      <c r="F4" s="48"/>
      <c r="G4" s="48"/>
      <c r="H4" s="6"/>
      <c r="I4" s="6"/>
      <c r="J4" s="6"/>
      <c r="K4" s="6"/>
      <c r="L4" s="13"/>
    </row>
    <row r="5" spans="1:12" ht="33.6" customHeight="1" x14ac:dyDescent="0.65">
      <c r="A5" s="6"/>
      <c r="B5" s="6"/>
      <c r="C5" s="6"/>
      <c r="D5" s="381" t="s">
        <v>50</v>
      </c>
      <c r="E5" s="381"/>
      <c r="F5" s="381"/>
      <c r="G5" s="381"/>
      <c r="H5" s="6"/>
      <c r="I5" s="6"/>
      <c r="J5" s="6"/>
      <c r="K5" s="6"/>
      <c r="L5" s="13"/>
    </row>
    <row r="6" spans="1:12" ht="24.6" customHeight="1" x14ac:dyDescent="0.3">
      <c r="A6" s="6"/>
      <c r="B6" s="6"/>
      <c r="C6" s="6"/>
      <c r="D6" s="6"/>
      <c r="E6" s="6"/>
      <c r="F6" s="6"/>
      <c r="G6" s="6"/>
      <c r="H6" s="6"/>
      <c r="I6" s="6"/>
      <c r="J6" s="6"/>
      <c r="K6" s="6"/>
      <c r="L6" s="13"/>
    </row>
    <row r="7" spans="1:12" ht="25.2" x14ac:dyDescent="0.6">
      <c r="A7" s="382" t="s">
        <v>165</v>
      </c>
      <c r="B7" s="382"/>
      <c r="C7" s="382"/>
      <c r="D7" s="382"/>
      <c r="E7" s="382"/>
      <c r="F7" s="382"/>
      <c r="G7" s="382"/>
      <c r="H7" s="382"/>
      <c r="I7" s="382"/>
      <c r="J7" s="383">
        <v>2021</v>
      </c>
      <c r="K7" s="383"/>
      <c r="L7" s="13"/>
    </row>
    <row r="8" spans="1:12" ht="7.2" customHeight="1" x14ac:dyDescent="0.3">
      <c r="A8" s="6"/>
      <c r="B8" s="6"/>
      <c r="C8" s="6"/>
      <c r="D8" s="6"/>
      <c r="E8" s="6"/>
      <c r="F8" s="6"/>
      <c r="G8" s="6"/>
      <c r="H8" s="6"/>
      <c r="I8" s="6"/>
      <c r="J8" s="6"/>
      <c r="K8" s="6"/>
      <c r="L8" s="13"/>
    </row>
    <row r="9" spans="1:12" ht="16.2" customHeight="1" x14ac:dyDescent="0.3">
      <c r="A9" s="384" t="s">
        <v>160</v>
      </c>
      <c r="B9" s="384"/>
      <c r="C9" s="384"/>
      <c r="D9" s="384"/>
      <c r="E9" s="384"/>
      <c r="F9" s="384"/>
      <c r="G9" s="384"/>
      <c r="H9" s="384"/>
      <c r="I9" s="384"/>
      <c r="J9" s="384"/>
      <c r="K9" s="384"/>
      <c r="L9" s="13"/>
    </row>
    <row r="10" spans="1:12" ht="16.2" customHeight="1" x14ac:dyDescent="0.3">
      <c r="A10" s="384"/>
      <c r="B10" s="384"/>
      <c r="C10" s="384"/>
      <c r="D10" s="384"/>
      <c r="E10" s="384"/>
      <c r="F10" s="384"/>
      <c r="G10" s="384"/>
      <c r="H10" s="384"/>
      <c r="I10" s="384"/>
      <c r="J10" s="384"/>
      <c r="K10" s="384"/>
      <c r="L10" s="13"/>
    </row>
    <row r="11" spans="1:12" ht="16.2" customHeight="1" x14ac:dyDescent="0.3">
      <c r="A11" s="384"/>
      <c r="B11" s="384"/>
      <c r="C11" s="384"/>
      <c r="D11" s="384"/>
      <c r="E11" s="384"/>
      <c r="F11" s="384"/>
      <c r="G11" s="384"/>
      <c r="H11" s="384"/>
      <c r="I11" s="384"/>
      <c r="J11" s="384"/>
      <c r="K11" s="384"/>
      <c r="L11" s="13"/>
    </row>
    <row r="12" spans="1:12" ht="12" customHeight="1" x14ac:dyDescent="0.3">
      <c r="A12" s="6"/>
      <c r="B12" s="7"/>
      <c r="C12" s="7"/>
      <c r="D12" s="7"/>
      <c r="E12" s="7"/>
      <c r="F12" s="7"/>
      <c r="G12" s="7"/>
      <c r="H12" s="7"/>
      <c r="I12" s="7"/>
      <c r="J12" s="7"/>
      <c r="K12" s="6"/>
      <c r="L12" s="13"/>
    </row>
    <row r="13" spans="1:12" ht="16.2" customHeight="1" x14ac:dyDescent="0.3">
      <c r="A13" s="380" t="s">
        <v>149</v>
      </c>
      <c r="B13" s="380"/>
      <c r="C13" s="380"/>
      <c r="D13" s="380"/>
      <c r="E13" s="380"/>
      <c r="F13" s="380"/>
      <c r="G13" s="380"/>
      <c r="H13" s="380"/>
      <c r="I13" s="380"/>
      <c r="J13" s="380"/>
      <c r="K13" s="380"/>
      <c r="L13" s="13"/>
    </row>
    <row r="14" spans="1:12" ht="31.2" customHeight="1" x14ac:dyDescent="0.3">
      <c r="A14" s="380"/>
      <c r="B14" s="380"/>
      <c r="C14" s="380"/>
      <c r="D14" s="380"/>
      <c r="E14" s="380"/>
      <c r="F14" s="380"/>
      <c r="G14" s="380"/>
      <c r="H14" s="380"/>
      <c r="I14" s="380"/>
      <c r="J14" s="380"/>
      <c r="K14" s="380"/>
      <c r="L14" s="13"/>
    </row>
    <row r="15" spans="1:12" ht="16.2" customHeight="1" x14ac:dyDescent="0.3">
      <c r="A15" s="380"/>
      <c r="B15" s="380"/>
      <c r="C15" s="380"/>
      <c r="D15" s="380"/>
      <c r="E15" s="380"/>
      <c r="F15" s="380"/>
      <c r="G15" s="380"/>
      <c r="H15" s="380"/>
      <c r="I15" s="380"/>
      <c r="J15" s="380"/>
      <c r="K15" s="380"/>
      <c r="L15" s="13"/>
    </row>
    <row r="16" spans="1:12" ht="133.19999999999999" customHeight="1" x14ac:dyDescent="0.3">
      <c r="A16" s="6"/>
      <c r="B16" s="6"/>
      <c r="C16" s="6"/>
      <c r="D16" s="6"/>
      <c r="E16" s="6"/>
      <c r="F16" s="6"/>
      <c r="G16" s="6"/>
      <c r="H16" s="6"/>
      <c r="I16" s="6"/>
      <c r="J16" s="6"/>
      <c r="K16" s="6"/>
      <c r="L16" s="13"/>
    </row>
    <row r="17" spans="1:12" ht="16.2" customHeight="1" x14ac:dyDescent="0.3">
      <c r="A17" s="384" t="s">
        <v>151</v>
      </c>
      <c r="B17" s="384"/>
      <c r="C17" s="384"/>
      <c r="D17" s="384"/>
      <c r="E17" s="384"/>
      <c r="F17" s="384"/>
      <c r="G17" s="384"/>
      <c r="H17" s="384"/>
      <c r="I17" s="384"/>
      <c r="J17" s="384"/>
      <c r="K17" s="384"/>
      <c r="L17" s="13"/>
    </row>
    <row r="18" spans="1:12" ht="16.2" customHeight="1" x14ac:dyDescent="0.3">
      <c r="A18" s="384"/>
      <c r="B18" s="384"/>
      <c r="C18" s="384"/>
      <c r="D18" s="384"/>
      <c r="E18" s="384"/>
      <c r="F18" s="384"/>
      <c r="G18" s="384"/>
      <c r="H18" s="384"/>
      <c r="I18" s="384"/>
      <c r="J18" s="384"/>
      <c r="K18" s="384"/>
      <c r="L18" s="13"/>
    </row>
    <row r="19" spans="1:12" ht="16.2" customHeight="1" x14ac:dyDescent="0.3">
      <c r="A19" s="384"/>
      <c r="B19" s="384"/>
      <c r="C19" s="384"/>
      <c r="D19" s="384"/>
      <c r="E19" s="384"/>
      <c r="F19" s="384"/>
      <c r="G19" s="384"/>
      <c r="H19" s="384"/>
      <c r="I19" s="384"/>
      <c r="J19" s="384"/>
      <c r="K19" s="384"/>
      <c r="L19" s="13"/>
    </row>
    <row r="20" spans="1:12" ht="12" customHeight="1" x14ac:dyDescent="0.3">
      <c r="A20" s="6"/>
      <c r="B20" s="6"/>
      <c r="C20" s="6"/>
      <c r="D20" s="6"/>
      <c r="E20" s="6"/>
      <c r="F20" s="6"/>
      <c r="G20" s="6"/>
      <c r="H20" s="6"/>
      <c r="I20" s="6"/>
      <c r="J20" s="6"/>
      <c r="K20" s="6"/>
      <c r="L20" s="13"/>
    </row>
    <row r="21" spans="1:12" ht="18.600000000000001" customHeight="1" x14ac:dyDescent="0.3">
      <c r="A21" s="6"/>
      <c r="B21" s="6"/>
      <c r="C21" s="385" t="s">
        <v>32</v>
      </c>
      <c r="D21" s="385" t="s">
        <v>31</v>
      </c>
      <c r="E21" s="385" t="s">
        <v>51</v>
      </c>
      <c r="F21" s="385"/>
      <c r="G21" s="385" t="s">
        <v>52</v>
      </c>
      <c r="H21" s="385" t="s">
        <v>1</v>
      </c>
      <c r="I21" s="386" t="s">
        <v>21</v>
      </c>
      <c r="J21" s="386"/>
      <c r="K21" s="6"/>
      <c r="L21" s="13"/>
    </row>
    <row r="22" spans="1:12" ht="18.600000000000001" customHeight="1" x14ac:dyDescent="0.3">
      <c r="A22" s="6"/>
      <c r="B22" s="6"/>
      <c r="C22" s="385"/>
      <c r="D22" s="385"/>
      <c r="E22" s="88" t="s">
        <v>45</v>
      </c>
      <c r="F22" s="88" t="s">
        <v>46</v>
      </c>
      <c r="G22" s="385"/>
      <c r="H22" s="385"/>
      <c r="I22" s="387"/>
      <c r="J22" s="387"/>
      <c r="K22" s="6"/>
      <c r="L22" s="13"/>
    </row>
    <row r="23" spans="1:12" ht="15" customHeight="1" x14ac:dyDescent="0.3">
      <c r="A23" s="6"/>
      <c r="B23" s="6"/>
      <c r="C23" s="402" t="s">
        <v>59</v>
      </c>
      <c r="D23" s="403">
        <v>98000</v>
      </c>
      <c r="E23" s="404">
        <v>100</v>
      </c>
      <c r="F23" s="405">
        <v>200</v>
      </c>
      <c r="G23" s="406">
        <v>0.5</v>
      </c>
      <c r="H23" s="388" t="s">
        <v>66</v>
      </c>
      <c r="I23" s="389" t="s">
        <v>64</v>
      </c>
      <c r="J23" s="390"/>
      <c r="K23" s="6"/>
      <c r="L23" s="13"/>
    </row>
    <row r="24" spans="1:12" ht="15" customHeight="1" x14ac:dyDescent="0.3">
      <c r="A24" s="6"/>
      <c r="B24" s="6"/>
      <c r="C24" s="402"/>
      <c r="D24" s="403"/>
      <c r="E24" s="404"/>
      <c r="F24" s="405"/>
      <c r="G24" s="407"/>
      <c r="H24" s="388"/>
      <c r="I24" s="391"/>
      <c r="J24" s="392"/>
      <c r="K24" s="6"/>
      <c r="L24" s="13"/>
    </row>
    <row r="25" spans="1:12" ht="15" customHeight="1" x14ac:dyDescent="0.3">
      <c r="A25" s="6"/>
      <c r="B25" s="6"/>
      <c r="C25" s="402"/>
      <c r="D25" s="403"/>
      <c r="E25" s="404"/>
      <c r="F25" s="405"/>
      <c r="G25" s="407"/>
      <c r="H25" s="388"/>
      <c r="I25" s="393"/>
      <c r="J25" s="394"/>
      <c r="K25" s="6"/>
      <c r="L25" s="13"/>
    </row>
    <row r="26" spans="1:12" ht="15" customHeight="1" x14ac:dyDescent="0.3">
      <c r="A26" s="6"/>
      <c r="B26" s="6"/>
      <c r="C26" s="395"/>
      <c r="D26" s="396"/>
      <c r="E26" s="397"/>
      <c r="F26" s="398"/>
      <c r="G26" s="399"/>
      <c r="H26" s="401"/>
      <c r="I26" s="393" t="s">
        <v>53</v>
      </c>
      <c r="J26" s="394"/>
      <c r="K26" s="6"/>
      <c r="L26" s="13"/>
    </row>
    <row r="27" spans="1:12" ht="15" customHeight="1" x14ac:dyDescent="0.3">
      <c r="A27" s="6"/>
      <c r="B27" s="6"/>
      <c r="C27" s="395"/>
      <c r="D27" s="396"/>
      <c r="E27" s="397"/>
      <c r="F27" s="398"/>
      <c r="G27" s="400"/>
      <c r="H27" s="401"/>
      <c r="I27" s="393"/>
      <c r="J27" s="394"/>
      <c r="K27" s="6"/>
      <c r="L27" s="13"/>
    </row>
    <row r="28" spans="1:12" ht="15" customHeight="1" x14ac:dyDescent="0.3">
      <c r="A28" s="6"/>
      <c r="B28" s="6"/>
      <c r="C28" s="395"/>
      <c r="D28" s="396"/>
      <c r="E28" s="397"/>
      <c r="F28" s="398"/>
      <c r="G28" s="400"/>
      <c r="H28" s="401"/>
      <c r="I28" s="393"/>
      <c r="J28" s="394"/>
      <c r="K28" s="6"/>
      <c r="L28" s="13"/>
    </row>
    <row r="29" spans="1:12" ht="15" customHeight="1" x14ac:dyDescent="0.3">
      <c r="A29" s="6"/>
      <c r="B29" s="6"/>
      <c r="C29" s="402"/>
      <c r="D29" s="403"/>
      <c r="E29" s="404"/>
      <c r="F29" s="405"/>
      <c r="G29" s="406"/>
      <c r="H29" s="388"/>
      <c r="I29" s="82"/>
      <c r="J29" s="83"/>
      <c r="K29" s="6"/>
      <c r="L29" s="13"/>
    </row>
    <row r="30" spans="1:12" ht="15" customHeight="1" x14ac:dyDescent="0.3">
      <c r="A30" s="6"/>
      <c r="B30" s="6"/>
      <c r="C30" s="402"/>
      <c r="D30" s="403"/>
      <c r="E30" s="404"/>
      <c r="F30" s="405"/>
      <c r="G30" s="407"/>
      <c r="H30" s="388"/>
      <c r="I30" s="82"/>
      <c r="J30" s="83"/>
      <c r="K30" s="6"/>
      <c r="L30" s="13"/>
    </row>
    <row r="31" spans="1:12" ht="15" customHeight="1" x14ac:dyDescent="0.3">
      <c r="A31" s="6"/>
      <c r="B31" s="6"/>
      <c r="C31" s="402"/>
      <c r="D31" s="403"/>
      <c r="E31" s="404"/>
      <c r="F31" s="405"/>
      <c r="G31" s="407"/>
      <c r="H31" s="388"/>
      <c r="I31" s="82"/>
      <c r="J31" s="83"/>
      <c r="K31" s="6"/>
      <c r="L31" s="13"/>
    </row>
    <row r="32" spans="1:12" ht="15" customHeight="1" x14ac:dyDescent="0.3">
      <c r="A32" s="6"/>
      <c r="B32" s="6"/>
      <c r="C32" s="395"/>
      <c r="D32" s="396"/>
      <c r="E32" s="397"/>
      <c r="F32" s="398"/>
      <c r="G32" s="399"/>
      <c r="H32" s="401"/>
      <c r="I32" s="408" t="s">
        <v>157</v>
      </c>
      <c r="J32" s="409"/>
      <c r="K32" s="6"/>
      <c r="L32" s="13"/>
    </row>
    <row r="33" spans="1:13" ht="15" customHeight="1" x14ac:dyDescent="0.3">
      <c r="A33" s="6"/>
      <c r="B33" s="6"/>
      <c r="C33" s="395"/>
      <c r="D33" s="396"/>
      <c r="E33" s="397"/>
      <c r="F33" s="398"/>
      <c r="G33" s="400"/>
      <c r="H33" s="401"/>
      <c r="I33" s="408"/>
      <c r="J33" s="409"/>
      <c r="K33" s="6"/>
      <c r="L33" s="13"/>
    </row>
    <row r="34" spans="1:13" ht="15" customHeight="1" x14ac:dyDescent="0.3">
      <c r="A34" s="6"/>
      <c r="B34" s="6"/>
      <c r="C34" s="395"/>
      <c r="D34" s="396"/>
      <c r="E34" s="397"/>
      <c r="F34" s="398"/>
      <c r="G34" s="400"/>
      <c r="H34" s="401"/>
      <c r="I34" s="408"/>
      <c r="J34" s="409"/>
      <c r="K34" s="6"/>
      <c r="L34" s="13"/>
    </row>
    <row r="35" spans="1:13" ht="15" customHeight="1" x14ac:dyDescent="0.3">
      <c r="A35" s="6"/>
      <c r="B35" s="6"/>
      <c r="C35" s="412"/>
      <c r="D35" s="403"/>
      <c r="E35" s="404"/>
      <c r="F35" s="405"/>
      <c r="G35" s="407"/>
      <c r="H35" s="388"/>
      <c r="I35" s="408"/>
      <c r="J35" s="409"/>
      <c r="K35" s="6"/>
      <c r="L35" s="13"/>
    </row>
    <row r="36" spans="1:13" ht="15" customHeight="1" x14ac:dyDescent="0.3">
      <c r="A36" s="6"/>
      <c r="B36" s="6"/>
      <c r="C36" s="412"/>
      <c r="D36" s="403"/>
      <c r="E36" s="404"/>
      <c r="F36" s="405"/>
      <c r="G36" s="407"/>
      <c r="H36" s="388"/>
      <c r="I36" s="408"/>
      <c r="J36" s="409"/>
      <c r="K36" s="6"/>
      <c r="L36" s="13"/>
    </row>
    <row r="37" spans="1:13" ht="15" customHeight="1" x14ac:dyDescent="0.3">
      <c r="A37" s="6"/>
      <c r="B37" s="6"/>
      <c r="C37" s="412"/>
      <c r="D37" s="403"/>
      <c r="E37" s="404"/>
      <c r="F37" s="405"/>
      <c r="G37" s="407"/>
      <c r="H37" s="388"/>
      <c r="I37" s="410"/>
      <c r="J37" s="411"/>
      <c r="K37" s="6"/>
      <c r="L37" s="13"/>
    </row>
    <row r="38" spans="1:13" ht="15.6" customHeight="1" x14ac:dyDescent="0.3">
      <c r="A38" s="6"/>
      <c r="B38" s="13"/>
      <c r="C38" s="413" t="s">
        <v>166</v>
      </c>
      <c r="D38" s="413"/>
      <c r="E38" s="413"/>
      <c r="F38" s="413"/>
      <c r="G38" s="413"/>
      <c r="H38" s="413"/>
      <c r="I38" s="413"/>
      <c r="J38" s="413"/>
      <c r="K38" s="413"/>
      <c r="L38" s="12"/>
      <c r="M38" s="12"/>
    </row>
    <row r="39" spans="1:13" ht="8.4" customHeight="1" x14ac:dyDescent="0.3">
      <c r="A39" s="6"/>
      <c r="B39" s="6"/>
      <c r="C39" s="11"/>
      <c r="D39" s="3"/>
      <c r="E39" s="4"/>
      <c r="F39" s="5"/>
      <c r="G39" s="2"/>
      <c r="H39" s="2"/>
      <c r="I39" s="2"/>
      <c r="J39" s="6"/>
      <c r="K39" s="6"/>
      <c r="L39" s="13"/>
    </row>
    <row r="40" spans="1:13" ht="15.6" customHeight="1" x14ac:dyDescent="0.3">
      <c r="A40" s="6"/>
      <c r="B40" s="414" t="s">
        <v>2</v>
      </c>
      <c r="C40" s="415"/>
      <c r="D40" s="416"/>
      <c r="E40" s="52" t="s">
        <v>18</v>
      </c>
      <c r="F40" s="52" t="s">
        <v>19</v>
      </c>
      <c r="G40" s="84" t="s">
        <v>54</v>
      </c>
      <c r="H40" s="16"/>
      <c r="I40" s="16"/>
      <c r="J40" s="16"/>
      <c r="K40" s="6"/>
      <c r="L40" s="13"/>
    </row>
    <row r="41" spans="1:13" ht="16.2" x14ac:dyDescent="0.3">
      <c r="A41" s="6"/>
      <c r="B41" s="417"/>
      <c r="C41" s="418"/>
      <c r="D41" s="419"/>
      <c r="E41" s="49">
        <v>70</v>
      </c>
      <c r="F41" s="50">
        <v>90</v>
      </c>
      <c r="G41" s="51">
        <v>110</v>
      </c>
      <c r="H41" s="420" t="s">
        <v>5</v>
      </c>
      <c r="I41" s="420"/>
      <c r="J41" s="420"/>
      <c r="K41" s="6"/>
      <c r="L41" s="13"/>
    </row>
    <row r="42" spans="1:13" ht="27" customHeight="1" x14ac:dyDescent="0.3">
      <c r="A42" s="6"/>
      <c r="B42" s="421" t="s">
        <v>33</v>
      </c>
      <c r="C42" s="421"/>
      <c r="D42" s="421"/>
      <c r="E42" s="422" t="s">
        <v>159</v>
      </c>
      <c r="F42" s="422"/>
      <c r="G42" s="422"/>
      <c r="H42" s="423" t="s">
        <v>167</v>
      </c>
      <c r="I42" s="423"/>
      <c r="J42" s="423"/>
      <c r="K42" s="6"/>
      <c r="L42" s="13"/>
    </row>
    <row r="43" spans="1:13" ht="12.6" customHeight="1" x14ac:dyDescent="0.3">
      <c r="A43" s="6"/>
      <c r="B43" s="14"/>
      <c r="C43" s="424" t="s">
        <v>47</v>
      </c>
      <c r="D43" s="424"/>
      <c r="E43" s="86" t="s">
        <v>48</v>
      </c>
      <c r="F43" s="15"/>
      <c r="G43" s="15"/>
      <c r="H43" s="15"/>
      <c r="I43" s="15"/>
      <c r="J43" s="15"/>
      <c r="K43" s="6"/>
      <c r="L43" s="13"/>
    </row>
    <row r="44" spans="1:13" ht="17.399999999999999" customHeight="1" x14ac:dyDescent="0.3">
      <c r="A44" s="6"/>
      <c r="B44" s="425" t="s">
        <v>62</v>
      </c>
      <c r="C44" s="425"/>
      <c r="D44" s="425"/>
      <c r="E44" s="90" t="s">
        <v>18</v>
      </c>
      <c r="F44" s="90" t="s">
        <v>19</v>
      </c>
      <c r="G44" s="89" t="s">
        <v>54</v>
      </c>
      <c r="H44" s="426" t="s">
        <v>20</v>
      </c>
      <c r="I44" s="426"/>
      <c r="J44" s="426"/>
      <c r="K44" s="6"/>
      <c r="L44" s="13"/>
    </row>
    <row r="45" spans="1:13" ht="16.2" x14ac:dyDescent="0.3">
      <c r="A45" s="6"/>
      <c r="B45" s="425"/>
      <c r="C45" s="425"/>
      <c r="D45" s="425"/>
      <c r="E45" s="53">
        <v>140</v>
      </c>
      <c r="F45" s="54">
        <v>160</v>
      </c>
      <c r="G45" s="55">
        <v>190</v>
      </c>
      <c r="H45" s="426"/>
      <c r="I45" s="426"/>
      <c r="J45" s="426"/>
      <c r="K45" s="6"/>
      <c r="L45" s="13"/>
    </row>
    <row r="46" spans="1:13" ht="27" customHeight="1" x14ac:dyDescent="0.3">
      <c r="A46" s="6"/>
      <c r="B46" s="427" t="s">
        <v>61</v>
      </c>
      <c r="C46" s="428"/>
      <c r="D46" s="429"/>
      <c r="E46" s="422" t="s">
        <v>159</v>
      </c>
      <c r="F46" s="422"/>
      <c r="G46" s="422"/>
      <c r="H46" s="430" t="s">
        <v>63</v>
      </c>
      <c r="I46" s="430"/>
      <c r="J46" s="431"/>
      <c r="K46" s="6"/>
      <c r="L46" s="13"/>
    </row>
    <row r="47" spans="1:13" ht="17.399999999999999" customHeight="1" x14ac:dyDescent="0.3">
      <c r="A47" s="432" t="s">
        <v>150</v>
      </c>
      <c r="B47" s="432"/>
      <c r="C47" s="432"/>
      <c r="D47" s="432"/>
      <c r="E47" s="432"/>
      <c r="F47" s="432"/>
      <c r="G47" s="432"/>
      <c r="H47" s="432"/>
      <c r="I47" s="432"/>
      <c r="J47" s="432"/>
      <c r="K47" s="432"/>
      <c r="L47" s="13"/>
    </row>
    <row r="48" spans="1:13" ht="23.4" customHeight="1" x14ac:dyDescent="0.6">
      <c r="A48" s="382" t="s">
        <v>60</v>
      </c>
      <c r="B48" s="382"/>
      <c r="C48" s="382"/>
      <c r="D48" s="382"/>
      <c r="E48" s="382"/>
      <c r="F48" s="382"/>
      <c r="G48" s="382"/>
      <c r="H48" s="382"/>
      <c r="I48" s="382"/>
      <c r="J48" s="6"/>
      <c r="K48" s="6"/>
      <c r="L48" s="13"/>
    </row>
    <row r="49" spans="1:20" ht="3.6" customHeight="1" x14ac:dyDescent="0.6">
      <c r="A49" s="87"/>
      <c r="B49" s="87"/>
      <c r="C49" s="87"/>
      <c r="D49" s="87"/>
      <c r="E49" s="87"/>
      <c r="F49" s="87"/>
      <c r="G49" s="87"/>
      <c r="H49" s="87"/>
      <c r="I49" s="87"/>
      <c r="J49" s="6"/>
      <c r="K49" s="6"/>
      <c r="L49" s="13"/>
    </row>
    <row r="50" spans="1:20" ht="56.4" customHeight="1" x14ac:dyDescent="0.3">
      <c r="A50" s="6"/>
      <c r="B50" s="6"/>
      <c r="C50" s="433" t="s">
        <v>44</v>
      </c>
      <c r="D50" s="433"/>
      <c r="E50" s="433"/>
      <c r="F50" s="433"/>
      <c r="G50" s="433"/>
      <c r="H50" s="434"/>
      <c r="I50" s="434"/>
      <c r="J50" s="434"/>
      <c r="K50" s="434"/>
      <c r="L50" s="13"/>
    </row>
    <row r="51" spans="1:20" ht="5.4" customHeight="1" x14ac:dyDescent="0.3">
      <c r="A51" s="6"/>
      <c r="B51" s="6"/>
      <c r="C51" s="6"/>
      <c r="D51" s="6"/>
      <c r="E51" s="6"/>
      <c r="F51" s="6"/>
      <c r="G51" s="6"/>
      <c r="H51" s="6"/>
      <c r="I51" s="6"/>
      <c r="J51" s="6"/>
      <c r="K51" s="6"/>
      <c r="L51" s="13"/>
    </row>
    <row r="52" spans="1:20" ht="18.600000000000001" customHeight="1" x14ac:dyDescent="0.3">
      <c r="A52" s="196" t="str">
        <f>A7</f>
        <v>Bineuse "type Robocrop Inrow Salade"</v>
      </c>
      <c r="B52" s="196"/>
      <c r="C52" s="197"/>
      <c r="D52" s="197"/>
      <c r="E52" s="198"/>
      <c r="F52" s="435"/>
      <c r="G52" s="435"/>
      <c r="H52" s="77" t="s">
        <v>8</v>
      </c>
      <c r="I52" s="78">
        <v>1</v>
      </c>
      <c r="J52" s="79" t="s">
        <v>162</v>
      </c>
      <c r="K52" s="80"/>
      <c r="L52" s="21"/>
      <c r="M52">
        <v>5</v>
      </c>
      <c r="N52">
        <v>7</v>
      </c>
      <c r="O52">
        <v>8</v>
      </c>
      <c r="P52">
        <v>10</v>
      </c>
      <c r="Q52">
        <v>12</v>
      </c>
    </row>
    <row r="53" spans="1:20" ht="4.2" customHeight="1" x14ac:dyDescent="0.3">
      <c r="A53" s="68"/>
      <c r="B53" s="22"/>
      <c r="C53" s="22"/>
      <c r="D53" s="22"/>
      <c r="E53" s="22"/>
      <c r="F53" s="22"/>
      <c r="G53" s="22"/>
      <c r="H53" s="22"/>
      <c r="I53" s="27"/>
      <c r="J53" s="28"/>
      <c r="K53" s="70"/>
      <c r="L53" s="21"/>
    </row>
    <row r="54" spans="1:20" ht="16.2" customHeight="1" x14ac:dyDescent="0.3">
      <c r="A54" s="68"/>
      <c r="B54" s="22" t="s">
        <v>22</v>
      </c>
      <c r="C54" s="22"/>
      <c r="D54" s="22"/>
      <c r="E54" s="22"/>
      <c r="F54" s="22"/>
      <c r="G54" s="22"/>
      <c r="H54" s="22"/>
      <c r="I54" s="30"/>
      <c r="J54" s="28" t="s">
        <v>11</v>
      </c>
      <c r="K54" s="70"/>
      <c r="L54" s="21"/>
    </row>
    <row r="55" spans="1:20" ht="4.2" customHeight="1" x14ac:dyDescent="0.3">
      <c r="A55" s="68"/>
      <c r="B55" s="22"/>
      <c r="C55" s="22"/>
      <c r="D55" s="22"/>
      <c r="E55" s="22"/>
      <c r="F55" s="22"/>
      <c r="G55" s="22"/>
      <c r="H55" s="22"/>
      <c r="I55" s="27"/>
      <c r="J55" s="28"/>
      <c r="K55" s="70"/>
      <c r="L55" s="21"/>
    </row>
    <row r="56" spans="1:20" x14ac:dyDescent="0.3">
      <c r="A56" s="68"/>
      <c r="B56" s="22" t="s">
        <v>23</v>
      </c>
      <c r="C56" s="22"/>
      <c r="D56" s="22"/>
      <c r="E56" s="22"/>
      <c r="F56" s="22"/>
      <c r="G56" s="22"/>
      <c r="H56" s="22"/>
      <c r="I56" s="30"/>
      <c r="J56" s="28" t="s">
        <v>30</v>
      </c>
      <c r="K56" s="70"/>
      <c r="L56" s="21"/>
      <c r="M56" s="9">
        <v>0.2</v>
      </c>
      <c r="N56" s="9">
        <v>0.15</v>
      </c>
      <c r="O56" s="9">
        <v>0.15</v>
      </c>
      <c r="P56" s="9">
        <v>0.12</v>
      </c>
      <c r="Q56" s="10">
        <v>0.1</v>
      </c>
    </row>
    <row r="57" spans="1:20" ht="4.2" customHeight="1" x14ac:dyDescent="0.3">
      <c r="A57" s="68"/>
      <c r="B57" s="22"/>
      <c r="C57" s="22"/>
      <c r="D57" s="22"/>
      <c r="E57" s="22"/>
      <c r="F57" s="22"/>
      <c r="G57" s="22"/>
      <c r="H57" s="22"/>
      <c r="I57" s="26"/>
      <c r="J57" s="28"/>
      <c r="K57" s="70"/>
      <c r="L57" s="21"/>
    </row>
    <row r="58" spans="1:20" x14ac:dyDescent="0.3">
      <c r="A58" s="68"/>
      <c r="B58" s="22" t="s">
        <v>28</v>
      </c>
      <c r="C58" s="22"/>
      <c r="D58" s="22"/>
      <c r="E58" s="22"/>
      <c r="F58" s="22"/>
      <c r="G58" s="22"/>
      <c r="H58" s="22"/>
      <c r="I58" s="30"/>
      <c r="J58" s="28" t="s">
        <v>12</v>
      </c>
      <c r="K58" s="70"/>
      <c r="L58" s="21"/>
      <c r="M58">
        <v>0.16669999999999999</v>
      </c>
      <c r="N58">
        <v>0.113</v>
      </c>
      <c r="O58">
        <v>0.106</v>
      </c>
      <c r="P58">
        <v>8.7099999999999997E-2</v>
      </c>
      <c r="Q58">
        <v>7.4800000000000005E-2</v>
      </c>
    </row>
    <row r="59" spans="1:20" ht="4.2" customHeight="1" x14ac:dyDescent="0.3">
      <c r="A59" s="68"/>
      <c r="B59" s="22"/>
      <c r="C59" s="22"/>
      <c r="D59" s="22"/>
      <c r="E59" s="22"/>
      <c r="F59" s="22"/>
      <c r="G59" s="22"/>
      <c r="H59" s="22"/>
      <c r="I59" s="26"/>
      <c r="J59" s="28"/>
      <c r="K59" s="70"/>
      <c r="L59" s="23"/>
    </row>
    <row r="60" spans="1:20" ht="14.4" customHeight="1" x14ac:dyDescent="0.3">
      <c r="A60" s="68"/>
      <c r="B60" s="22" t="s">
        <v>24</v>
      </c>
      <c r="C60" s="22"/>
      <c r="D60" s="22"/>
      <c r="E60" s="22"/>
      <c r="F60" s="22"/>
      <c r="G60" s="22"/>
      <c r="H60" s="22"/>
      <c r="I60" s="30"/>
      <c r="J60" s="28" t="s">
        <v>4</v>
      </c>
      <c r="K60" s="70"/>
      <c r="L60" s="21"/>
      <c r="T60">
        <v>15</v>
      </c>
    </row>
    <row r="61" spans="1:20" ht="4.2" customHeight="1" x14ac:dyDescent="0.3">
      <c r="A61" s="68"/>
      <c r="B61" s="22"/>
      <c r="C61" s="22"/>
      <c r="D61" s="22"/>
      <c r="E61" s="22"/>
      <c r="F61" s="22"/>
      <c r="G61" s="22"/>
      <c r="H61" s="22"/>
      <c r="I61" s="26"/>
      <c r="J61" s="29"/>
      <c r="K61" s="71"/>
      <c r="L61" s="21"/>
    </row>
    <row r="62" spans="1:20" x14ac:dyDescent="0.3">
      <c r="A62" s="68"/>
      <c r="B62" s="22" t="s">
        <v>25</v>
      </c>
      <c r="C62" s="22"/>
      <c r="D62" s="22"/>
      <c r="E62" s="22"/>
      <c r="F62" s="22"/>
      <c r="G62" s="22"/>
      <c r="H62" s="22"/>
      <c r="I62" s="31" t="b">
        <f>IF(I60=7,I58*N58,IF(I60=5,I58*M58,IF(I60=8,I58*O58,IF(I60=10,I58*P58,IF(I60=12,I58*Q58,FALSE)))))</f>
        <v>0</v>
      </c>
      <c r="J62" s="28" t="s">
        <v>3</v>
      </c>
      <c r="K62" s="71"/>
      <c r="L62" s="21"/>
    </row>
    <row r="63" spans="1:20" ht="4.2" customHeight="1" x14ac:dyDescent="0.3">
      <c r="A63" s="68"/>
      <c r="B63" s="22"/>
      <c r="C63" s="22"/>
      <c r="D63" s="22"/>
      <c r="E63" s="22"/>
      <c r="F63" s="22"/>
      <c r="G63" s="22"/>
      <c r="H63" s="22"/>
      <c r="I63" s="26"/>
      <c r="J63" s="28"/>
      <c r="K63" s="71"/>
      <c r="L63" s="21"/>
    </row>
    <row r="64" spans="1:20" x14ac:dyDescent="0.3">
      <c r="A64" s="68"/>
      <c r="B64" s="22" t="s">
        <v>26</v>
      </c>
      <c r="C64" s="22"/>
      <c r="D64" s="22"/>
      <c r="E64" s="22"/>
      <c r="F64" s="22"/>
      <c r="G64" s="22"/>
      <c r="H64" s="22"/>
      <c r="I64" s="32" t="e">
        <f>I62/I56</f>
        <v>#DIV/0!</v>
      </c>
      <c r="J64" s="28" t="s">
        <v>5</v>
      </c>
      <c r="K64" s="71"/>
      <c r="L64" s="21"/>
    </row>
    <row r="65" spans="1:17" ht="4.2" customHeight="1" x14ac:dyDescent="0.3">
      <c r="A65" s="68"/>
      <c r="B65" s="22"/>
      <c r="C65" s="22"/>
      <c r="D65" s="22"/>
      <c r="E65" s="22"/>
      <c r="F65" s="22"/>
      <c r="G65" s="22"/>
      <c r="H65" s="22"/>
      <c r="I65" s="26"/>
      <c r="J65" s="28"/>
      <c r="K65" s="71"/>
      <c r="L65" s="21"/>
    </row>
    <row r="66" spans="1:17" x14ac:dyDescent="0.3">
      <c r="A66" s="68"/>
      <c r="B66" s="22" t="s">
        <v>144</v>
      </c>
      <c r="C66" s="22"/>
      <c r="D66" s="22"/>
      <c r="E66" s="22"/>
      <c r="F66" s="22"/>
      <c r="G66" s="22"/>
      <c r="H66" s="22"/>
      <c r="I66" s="30"/>
      <c r="J66" s="28" t="s">
        <v>5</v>
      </c>
      <c r="K66" s="71"/>
      <c r="L66" s="21"/>
    </row>
    <row r="67" spans="1:17" ht="4.2" customHeight="1" x14ac:dyDescent="0.3">
      <c r="A67" s="68"/>
      <c r="B67" s="22"/>
      <c r="C67" s="22"/>
      <c r="D67" s="22"/>
      <c r="E67" s="22"/>
      <c r="F67" s="22"/>
      <c r="G67" s="22"/>
      <c r="H67" s="22"/>
      <c r="I67" s="20"/>
      <c r="J67" s="28"/>
      <c r="K67" s="71"/>
      <c r="L67" s="21"/>
    </row>
    <row r="68" spans="1:17" ht="17.399999999999999" x14ac:dyDescent="0.3">
      <c r="A68" s="72"/>
      <c r="B68" s="73"/>
      <c r="C68" s="73"/>
      <c r="D68" s="81"/>
      <c r="E68" s="75"/>
      <c r="F68" s="436" t="s">
        <v>29</v>
      </c>
      <c r="G68" s="437"/>
      <c r="H68" s="437"/>
      <c r="I68" s="62">
        <f>IF(I56=0,0,I64+I66)</f>
        <v>0</v>
      </c>
      <c r="J68" s="63" t="s">
        <v>5</v>
      </c>
      <c r="K68" s="64"/>
      <c r="L68" s="21"/>
    </row>
    <row r="69" spans="1:17" ht="3" customHeight="1" x14ac:dyDescent="0.3">
      <c r="A69" s="22"/>
      <c r="B69" s="22"/>
      <c r="C69" s="22"/>
      <c r="D69" s="22"/>
      <c r="E69" s="22"/>
      <c r="F69" s="22"/>
      <c r="G69" s="22"/>
      <c r="H69" s="22"/>
      <c r="I69" s="19"/>
      <c r="J69" s="22"/>
      <c r="K69" s="22"/>
      <c r="L69" s="21"/>
    </row>
    <row r="70" spans="1:17" ht="4.95" customHeight="1" x14ac:dyDescent="0.3">
      <c r="A70" s="22"/>
      <c r="B70" s="22"/>
      <c r="C70" s="22"/>
      <c r="D70" s="22"/>
      <c r="E70" s="22"/>
      <c r="F70" s="22"/>
      <c r="G70" s="22"/>
      <c r="H70" s="22"/>
      <c r="I70" s="19"/>
      <c r="J70" s="22"/>
      <c r="K70" s="22"/>
      <c r="L70" s="21"/>
    </row>
    <row r="71" spans="1:17" ht="21" customHeight="1" x14ac:dyDescent="0.3">
      <c r="A71" s="438" t="s">
        <v>55</v>
      </c>
      <c r="B71" s="439"/>
      <c r="C71" s="439"/>
      <c r="D71" s="440"/>
      <c r="E71" s="65" t="s">
        <v>17</v>
      </c>
      <c r="F71" s="441"/>
      <c r="G71" s="441"/>
      <c r="H71" s="441"/>
      <c r="I71" s="441"/>
      <c r="J71" s="66"/>
      <c r="K71" s="67"/>
      <c r="L71" s="21"/>
      <c r="M71">
        <v>5</v>
      </c>
      <c r="N71">
        <v>7</v>
      </c>
      <c r="O71">
        <v>8</v>
      </c>
      <c r="P71">
        <v>10</v>
      </c>
      <c r="Q71">
        <v>12</v>
      </c>
    </row>
    <row r="72" spans="1:17" ht="4.3499999999999996" customHeight="1" x14ac:dyDescent="0.3">
      <c r="A72" s="68"/>
      <c r="B72" s="22"/>
      <c r="C72" s="22"/>
      <c r="D72" s="22"/>
      <c r="E72" s="22"/>
      <c r="F72" s="22"/>
      <c r="G72" s="22"/>
      <c r="H72" s="22"/>
      <c r="I72" s="22"/>
      <c r="J72" s="20"/>
      <c r="K72" s="69"/>
      <c r="L72" s="21"/>
    </row>
    <row r="73" spans="1:17" ht="14.4" customHeight="1" x14ac:dyDescent="0.3">
      <c r="A73" s="68"/>
      <c r="B73" s="22" t="s">
        <v>23</v>
      </c>
      <c r="C73" s="22"/>
      <c r="D73" s="22"/>
      <c r="E73" s="22"/>
      <c r="F73" s="22"/>
      <c r="G73" s="22"/>
      <c r="H73" s="22"/>
      <c r="I73" s="30"/>
      <c r="J73" s="28" t="s">
        <v>30</v>
      </c>
      <c r="K73" s="70"/>
      <c r="L73" s="21"/>
      <c r="M73" s="9">
        <v>0.2</v>
      </c>
      <c r="N73" s="9">
        <v>0.15</v>
      </c>
      <c r="O73" s="9">
        <v>0.15</v>
      </c>
      <c r="P73" s="9">
        <v>0.12</v>
      </c>
      <c r="Q73" s="10">
        <v>0.1</v>
      </c>
    </row>
    <row r="74" spans="1:17" ht="4.2" customHeight="1" x14ac:dyDescent="0.3">
      <c r="A74" s="68"/>
      <c r="B74" s="22"/>
      <c r="C74" s="22"/>
      <c r="D74" s="22"/>
      <c r="E74" s="22"/>
      <c r="F74" s="22"/>
      <c r="G74" s="22"/>
      <c r="H74" s="22"/>
      <c r="I74" s="26"/>
      <c r="J74" s="28"/>
      <c r="K74" s="70"/>
      <c r="L74" s="21"/>
    </row>
    <row r="75" spans="1:17" ht="14.4" customHeight="1" x14ac:dyDescent="0.3">
      <c r="A75" s="68"/>
      <c r="B75" s="22" t="s">
        <v>28</v>
      </c>
      <c r="C75" s="22"/>
      <c r="D75" s="22"/>
      <c r="E75" s="22"/>
      <c r="F75" s="22"/>
      <c r="G75" s="22"/>
      <c r="H75" s="22"/>
      <c r="I75" s="30"/>
      <c r="J75" s="28" t="s">
        <v>12</v>
      </c>
      <c r="K75" s="70"/>
      <c r="L75" s="21"/>
      <c r="M75">
        <v>0.16669999999999999</v>
      </c>
      <c r="N75">
        <v>0.113</v>
      </c>
      <c r="O75">
        <v>0.106</v>
      </c>
      <c r="P75">
        <v>8.7099999999999997E-2</v>
      </c>
      <c r="Q75">
        <v>7.4800000000000005E-2</v>
      </c>
    </row>
    <row r="76" spans="1:17" ht="4.2" customHeight="1" x14ac:dyDescent="0.3">
      <c r="A76" s="68"/>
      <c r="B76" s="22"/>
      <c r="C76" s="22"/>
      <c r="D76" s="22"/>
      <c r="E76" s="22"/>
      <c r="F76" s="22"/>
      <c r="G76" s="22"/>
      <c r="H76" s="22"/>
      <c r="I76" s="26"/>
      <c r="J76" s="28"/>
      <c r="K76" s="70"/>
      <c r="L76" s="23"/>
    </row>
    <row r="77" spans="1:17" ht="14.4" customHeight="1" x14ac:dyDescent="0.3">
      <c r="A77" s="68"/>
      <c r="B77" s="22" t="s">
        <v>34</v>
      </c>
      <c r="C77" s="22"/>
      <c r="D77" s="22"/>
      <c r="E77" s="22"/>
      <c r="F77" s="22"/>
      <c r="G77" s="22"/>
      <c r="H77" s="22"/>
      <c r="I77" s="30"/>
      <c r="J77" s="28" t="s">
        <v>4</v>
      </c>
      <c r="K77" s="70"/>
      <c r="L77" s="21"/>
    </row>
    <row r="78" spans="1:17" ht="4.2" customHeight="1" x14ac:dyDescent="0.3">
      <c r="A78" s="68"/>
      <c r="B78" s="22"/>
      <c r="C78" s="22"/>
      <c r="D78" s="22"/>
      <c r="E78" s="22"/>
      <c r="F78" s="22"/>
      <c r="G78" s="22"/>
      <c r="H78" s="22"/>
      <c r="I78" s="26"/>
      <c r="J78" s="29"/>
      <c r="K78" s="71"/>
      <c r="L78" s="21"/>
    </row>
    <row r="79" spans="1:17" ht="14.4" customHeight="1" x14ac:dyDescent="0.3">
      <c r="A79" s="68"/>
      <c r="B79" s="22" t="s">
        <v>35</v>
      </c>
      <c r="C79" s="22"/>
      <c r="D79" s="22"/>
      <c r="E79" s="22"/>
      <c r="F79" s="22"/>
      <c r="G79" s="22"/>
      <c r="H79" s="22"/>
      <c r="I79" s="31" t="b">
        <f>IF(I77=7,I75*N75,IF(I77=5,I75*M75,IF(I77=8,I75*O75,IF(I77=10,I75*P75,IF(I77=12,I75*Q75,FALSE)))))</f>
        <v>0</v>
      </c>
      <c r="J79" s="28" t="s">
        <v>3</v>
      </c>
      <c r="K79" s="71"/>
      <c r="L79" s="21"/>
    </row>
    <row r="80" spans="1:17" ht="4.2" customHeight="1" x14ac:dyDescent="0.3">
      <c r="A80" s="68"/>
      <c r="B80" s="22"/>
      <c r="C80" s="22"/>
      <c r="D80" s="22"/>
      <c r="E80" s="22"/>
      <c r="F80" s="22"/>
      <c r="G80" s="22"/>
      <c r="H80" s="22"/>
      <c r="I80" s="26"/>
      <c r="J80" s="28"/>
      <c r="K80" s="71"/>
      <c r="L80" s="21"/>
    </row>
    <row r="81" spans="1:17" ht="14.4" customHeight="1" x14ac:dyDescent="0.3">
      <c r="A81" s="68"/>
      <c r="B81" s="22" t="s">
        <v>41</v>
      </c>
      <c r="C81" s="22"/>
      <c r="D81" s="22"/>
      <c r="E81" s="22"/>
      <c r="F81" s="22"/>
      <c r="G81" s="22"/>
      <c r="H81" s="22"/>
      <c r="I81" s="32" t="e">
        <f>I79/I73</f>
        <v>#DIV/0!</v>
      </c>
      <c r="J81" s="28" t="s">
        <v>5</v>
      </c>
      <c r="K81" s="71"/>
      <c r="L81" s="21"/>
    </row>
    <row r="82" spans="1:17" ht="4.2" customHeight="1" x14ac:dyDescent="0.3">
      <c r="A82" s="68"/>
      <c r="B82" s="22"/>
      <c r="C82" s="22"/>
      <c r="D82" s="22"/>
      <c r="E82" s="22"/>
      <c r="F82" s="22"/>
      <c r="G82" s="22"/>
      <c r="H82" s="22"/>
      <c r="I82" s="26"/>
      <c r="J82" s="28"/>
      <c r="K82" s="71"/>
      <c r="L82" s="21"/>
    </row>
    <row r="83" spans="1:17" ht="14.4" customHeight="1" x14ac:dyDescent="0.3">
      <c r="A83" s="68"/>
      <c r="B83" s="22" t="s">
        <v>27</v>
      </c>
      <c r="C83" s="22"/>
      <c r="D83" s="22"/>
      <c r="E83" s="22"/>
      <c r="F83" s="22"/>
      <c r="G83" s="22"/>
      <c r="H83" s="22"/>
      <c r="I83" s="30"/>
      <c r="J83" s="28" t="s">
        <v>5</v>
      </c>
      <c r="K83" s="71"/>
      <c r="L83" s="21"/>
    </row>
    <row r="84" spans="1:17" ht="4.2" customHeight="1" x14ac:dyDescent="0.3">
      <c r="A84" s="68"/>
      <c r="B84" s="22"/>
      <c r="C84" s="22"/>
      <c r="D84" s="22"/>
      <c r="E84" s="22"/>
      <c r="F84" s="22"/>
      <c r="G84" s="22"/>
      <c r="H84" s="22"/>
      <c r="I84" s="20"/>
      <c r="J84" s="28"/>
      <c r="K84" s="71"/>
      <c r="L84" s="21"/>
    </row>
    <row r="85" spans="1:17" ht="18.600000000000001" customHeight="1" x14ac:dyDescent="0.3">
      <c r="A85" s="72"/>
      <c r="B85" s="73"/>
      <c r="C85" s="73"/>
      <c r="D85" s="75"/>
      <c r="E85" s="75"/>
      <c r="F85" s="436" t="s">
        <v>29</v>
      </c>
      <c r="G85" s="437"/>
      <c r="H85" s="437"/>
      <c r="I85" s="62">
        <f>IF(I73=0,0,I81+I83)</f>
        <v>0</v>
      </c>
      <c r="J85" s="63" t="s">
        <v>5</v>
      </c>
      <c r="K85" s="64"/>
      <c r="L85" s="21"/>
    </row>
    <row r="86" spans="1:17" ht="6.6" customHeight="1" x14ac:dyDescent="0.3">
      <c r="A86" s="22"/>
      <c r="B86" s="22"/>
      <c r="C86" s="22"/>
      <c r="D86" s="22"/>
      <c r="E86" s="22"/>
      <c r="F86" s="22"/>
      <c r="G86" s="22"/>
      <c r="H86" s="22"/>
      <c r="I86" s="19"/>
      <c r="J86" s="22"/>
      <c r="K86" s="22"/>
      <c r="L86" s="21"/>
    </row>
    <row r="87" spans="1:17" ht="18.600000000000001" customHeight="1" x14ac:dyDescent="0.3">
      <c r="A87" s="438" t="s">
        <v>56</v>
      </c>
      <c r="B87" s="439"/>
      <c r="C87" s="439"/>
      <c r="D87" s="440"/>
      <c r="E87" s="65" t="s">
        <v>17</v>
      </c>
      <c r="F87" s="441"/>
      <c r="G87" s="441"/>
      <c r="H87" s="441"/>
      <c r="I87" s="441"/>
      <c r="J87" s="66"/>
      <c r="K87" s="67"/>
      <c r="L87" s="21"/>
    </row>
    <row r="88" spans="1:17" ht="4.3499999999999996" customHeight="1" x14ac:dyDescent="0.3">
      <c r="A88" s="68"/>
      <c r="B88" s="22"/>
      <c r="C88" s="22"/>
      <c r="D88" s="22"/>
      <c r="E88" s="22"/>
      <c r="F88" s="22"/>
      <c r="G88" s="22"/>
      <c r="H88" s="22"/>
      <c r="I88" s="22"/>
      <c r="J88" s="20"/>
      <c r="K88" s="69"/>
      <c r="L88" s="21"/>
    </row>
    <row r="89" spans="1:17" ht="14.4" customHeight="1" x14ac:dyDescent="0.3">
      <c r="A89" s="68"/>
      <c r="B89" s="22" t="s">
        <v>23</v>
      </c>
      <c r="C89" s="22"/>
      <c r="D89" s="22"/>
      <c r="E89" s="22"/>
      <c r="F89" s="22"/>
      <c r="G89" s="22"/>
      <c r="H89" s="22"/>
      <c r="I89" s="30"/>
      <c r="J89" s="28" t="s">
        <v>30</v>
      </c>
      <c r="K89" s="70"/>
      <c r="L89" s="21"/>
    </row>
    <row r="90" spans="1:17" ht="4.2" customHeight="1" x14ac:dyDescent="0.3">
      <c r="A90" s="68"/>
      <c r="B90" s="22"/>
      <c r="C90" s="22"/>
      <c r="D90" s="22"/>
      <c r="E90" s="22"/>
      <c r="F90" s="22"/>
      <c r="G90" s="22"/>
      <c r="H90" s="22"/>
      <c r="I90" s="26"/>
      <c r="J90" s="28"/>
      <c r="K90" s="70"/>
      <c r="L90" s="21"/>
    </row>
    <row r="91" spans="1:17" ht="14.4" customHeight="1" x14ac:dyDescent="0.3">
      <c r="A91" s="68"/>
      <c r="B91" s="22" t="s">
        <v>28</v>
      </c>
      <c r="C91" s="22"/>
      <c r="D91" s="22"/>
      <c r="E91" s="22"/>
      <c r="F91" s="22"/>
      <c r="G91" s="22"/>
      <c r="H91" s="22"/>
      <c r="I91" s="95"/>
      <c r="J91" s="28" t="s">
        <v>12</v>
      </c>
      <c r="K91" s="70"/>
      <c r="L91" s="21"/>
      <c r="M91">
        <v>0.16669999999999999</v>
      </c>
      <c r="N91">
        <v>0.113</v>
      </c>
      <c r="O91">
        <v>0.106</v>
      </c>
      <c r="P91">
        <v>8.7099999999999997E-2</v>
      </c>
      <c r="Q91">
        <v>7.4800000000000005E-2</v>
      </c>
    </row>
    <row r="92" spans="1:17" ht="4.2" customHeight="1" x14ac:dyDescent="0.3">
      <c r="A92" s="68"/>
      <c r="B92" s="22"/>
      <c r="C92" s="22"/>
      <c r="D92" s="22"/>
      <c r="E92" s="22"/>
      <c r="F92" s="22"/>
      <c r="G92" s="22"/>
      <c r="H92" s="22"/>
      <c r="I92" s="26"/>
      <c r="J92" s="28"/>
      <c r="K92" s="70"/>
      <c r="L92" s="21"/>
    </row>
    <row r="93" spans="1:17" ht="14.4" customHeight="1" x14ac:dyDescent="0.3">
      <c r="A93" s="68"/>
      <c r="B93" s="22" t="s">
        <v>36</v>
      </c>
      <c r="C93" s="22"/>
      <c r="D93" s="22"/>
      <c r="E93" s="22"/>
      <c r="F93" s="22"/>
      <c r="G93" s="22"/>
      <c r="H93" s="22"/>
      <c r="I93" s="30"/>
      <c r="J93" s="28" t="s">
        <v>4</v>
      </c>
      <c r="K93" s="70"/>
      <c r="L93" s="21"/>
    </row>
    <row r="94" spans="1:17" ht="4.2" customHeight="1" x14ac:dyDescent="0.3">
      <c r="A94" s="68"/>
      <c r="B94" s="22"/>
      <c r="C94" s="22"/>
      <c r="D94" s="22"/>
      <c r="E94" s="22"/>
      <c r="F94" s="22"/>
      <c r="G94" s="22"/>
      <c r="H94" s="22"/>
      <c r="I94" s="26"/>
      <c r="J94" s="29"/>
      <c r="K94" s="71"/>
      <c r="L94" s="21"/>
    </row>
    <row r="95" spans="1:17" ht="14.4" customHeight="1" x14ac:dyDescent="0.3">
      <c r="A95" s="68"/>
      <c r="B95" s="22" t="s">
        <v>37</v>
      </c>
      <c r="C95" s="22"/>
      <c r="D95" s="22"/>
      <c r="E95" s="22"/>
      <c r="F95" s="22"/>
      <c r="G95" s="22"/>
      <c r="H95" s="22"/>
      <c r="I95" s="31" t="b">
        <f>IF(I93=7,I91*N91,IF(I93=5,I91*M91,IF(I93=8,I91*O91,IF(I93=10,I91*P91,IF(I93=12,I91*Q91,FALSE)))))</f>
        <v>0</v>
      </c>
      <c r="J95" s="28" t="s">
        <v>3</v>
      </c>
      <c r="K95" s="71"/>
      <c r="L95" s="21"/>
    </row>
    <row r="96" spans="1:17" ht="4.2" customHeight="1" x14ac:dyDescent="0.3">
      <c r="A96" s="68"/>
      <c r="B96" s="22"/>
      <c r="C96" s="22"/>
      <c r="D96" s="22"/>
      <c r="E96" s="22"/>
      <c r="F96" s="22"/>
      <c r="G96" s="22"/>
      <c r="H96" s="22"/>
      <c r="I96" s="26"/>
      <c r="J96" s="28"/>
      <c r="K96" s="71"/>
      <c r="L96" s="21"/>
    </row>
    <row r="97" spans="1:12" ht="14.4" customHeight="1" x14ac:dyDescent="0.3">
      <c r="A97" s="68"/>
      <c r="B97" s="22" t="s">
        <v>41</v>
      </c>
      <c r="C97" s="22"/>
      <c r="D97" s="22"/>
      <c r="E97" s="22"/>
      <c r="F97" s="22"/>
      <c r="G97" s="22"/>
      <c r="H97" s="22"/>
      <c r="I97" s="32" t="e">
        <f>I95/I89</f>
        <v>#DIV/0!</v>
      </c>
      <c r="J97" s="28" t="s">
        <v>5</v>
      </c>
      <c r="K97" s="71"/>
      <c r="L97" s="21"/>
    </row>
    <row r="98" spans="1:12" ht="4.2" customHeight="1" x14ac:dyDescent="0.3">
      <c r="A98" s="68"/>
      <c r="B98" s="22"/>
      <c r="C98" s="22"/>
      <c r="D98" s="22"/>
      <c r="E98" s="22"/>
      <c r="F98" s="22"/>
      <c r="G98" s="22"/>
      <c r="H98" s="22"/>
      <c r="I98" s="26"/>
      <c r="J98" s="28"/>
      <c r="K98" s="71"/>
      <c r="L98" s="21"/>
    </row>
    <row r="99" spans="1:12" ht="14.4" customHeight="1" x14ac:dyDescent="0.3">
      <c r="A99" s="68"/>
      <c r="B99" s="22" t="s">
        <v>27</v>
      </c>
      <c r="C99" s="22"/>
      <c r="D99" s="22"/>
      <c r="E99" s="22"/>
      <c r="F99" s="22"/>
      <c r="G99" s="22"/>
      <c r="H99" s="22"/>
      <c r="I99" s="30"/>
      <c r="J99" s="28" t="s">
        <v>5</v>
      </c>
      <c r="K99" s="71"/>
      <c r="L99" s="21"/>
    </row>
    <row r="100" spans="1:12" ht="4.2" customHeight="1" x14ac:dyDescent="0.3">
      <c r="A100" s="68"/>
      <c r="B100" s="22"/>
      <c r="C100" s="22"/>
      <c r="D100" s="22"/>
      <c r="E100" s="22"/>
      <c r="F100" s="22"/>
      <c r="G100" s="22"/>
      <c r="H100" s="22"/>
      <c r="I100" s="20"/>
      <c r="J100" s="28"/>
      <c r="K100" s="71"/>
      <c r="L100" s="21"/>
    </row>
    <row r="101" spans="1:12" ht="21" customHeight="1" x14ac:dyDescent="0.3">
      <c r="A101" s="72"/>
      <c r="B101" s="73"/>
      <c r="C101" s="73"/>
      <c r="D101" s="74"/>
      <c r="E101" s="75"/>
      <c r="F101" s="436" t="s">
        <v>29</v>
      </c>
      <c r="G101" s="437"/>
      <c r="H101" s="437"/>
      <c r="I101" s="62">
        <f>IF(I89=0,0,I97+I99)</f>
        <v>0</v>
      </c>
      <c r="J101" s="63" t="s">
        <v>5</v>
      </c>
      <c r="K101" s="64"/>
      <c r="L101" s="21"/>
    </row>
    <row r="102" spans="1:12" ht="7.95" customHeight="1" x14ac:dyDescent="0.3">
      <c r="A102" s="22"/>
      <c r="B102" s="22"/>
      <c r="C102" s="22"/>
      <c r="D102" s="22"/>
      <c r="E102" s="22"/>
      <c r="F102" s="22"/>
      <c r="G102" s="22"/>
      <c r="H102" s="22"/>
      <c r="I102" s="19"/>
      <c r="J102" s="22"/>
      <c r="K102" s="22"/>
      <c r="L102" s="33"/>
    </row>
    <row r="103" spans="1:12" ht="24.6" customHeight="1" x14ac:dyDescent="0.6">
      <c r="A103" s="382" t="s">
        <v>57</v>
      </c>
      <c r="B103" s="382"/>
      <c r="C103" s="382"/>
      <c r="D103" s="382"/>
      <c r="E103" s="382"/>
      <c r="F103" s="382"/>
      <c r="G103" s="382"/>
      <c r="H103" s="382"/>
      <c r="I103" s="382"/>
      <c r="J103" s="22"/>
      <c r="K103" s="22"/>
      <c r="L103" s="21"/>
    </row>
    <row r="104" spans="1:12" ht="9.6" customHeight="1" x14ac:dyDescent="0.3">
      <c r="A104" s="22"/>
      <c r="B104" s="22"/>
      <c r="C104" s="22"/>
      <c r="D104" s="22"/>
      <c r="E104" s="22"/>
      <c r="F104" s="22"/>
      <c r="G104" s="22"/>
      <c r="H104" s="22"/>
      <c r="I104" s="19"/>
      <c r="J104" s="22"/>
      <c r="K104" s="22"/>
      <c r="L104" s="33"/>
    </row>
    <row r="105" spans="1:12" ht="16.2" customHeight="1" x14ac:dyDescent="0.3">
      <c r="A105" s="442"/>
      <c r="B105" s="442"/>
      <c r="C105" s="442"/>
      <c r="E105" s="443" t="s">
        <v>38</v>
      </c>
      <c r="F105" s="443"/>
      <c r="G105" s="443"/>
      <c r="H105" s="443"/>
      <c r="I105" s="47"/>
      <c r="J105" s="28" t="s">
        <v>9</v>
      </c>
      <c r="K105" s="34"/>
      <c r="L105" s="21"/>
    </row>
    <row r="106" spans="1:12" ht="4.2" customHeight="1" x14ac:dyDescent="0.3">
      <c r="A106" s="442"/>
      <c r="B106" s="442"/>
      <c r="C106" s="442"/>
      <c r="D106" s="35"/>
      <c r="E106" s="35"/>
      <c r="F106" s="35"/>
      <c r="G106" s="35"/>
      <c r="H106" s="35"/>
      <c r="I106" s="36"/>
      <c r="J106" s="34"/>
      <c r="K106" s="34"/>
      <c r="L106" s="21"/>
    </row>
    <row r="107" spans="1:12" ht="16.2" customHeight="1" x14ac:dyDescent="0.3">
      <c r="A107" s="442"/>
      <c r="B107" s="442"/>
      <c r="C107" s="442"/>
      <c r="D107" s="13"/>
      <c r="E107" s="444" t="s">
        <v>189</v>
      </c>
      <c r="F107" s="444"/>
      <c r="G107" s="444"/>
      <c r="H107" s="444"/>
      <c r="I107" s="47"/>
      <c r="J107" s="28" t="s">
        <v>6</v>
      </c>
      <c r="K107" s="34"/>
      <c r="L107" s="21"/>
    </row>
    <row r="108" spans="1:12" ht="4.2" customHeight="1" x14ac:dyDescent="0.3">
      <c r="A108" s="442"/>
      <c r="B108" s="442"/>
      <c r="C108" s="442"/>
      <c r="D108" s="35"/>
      <c r="E108" s="35"/>
      <c r="F108" s="35"/>
      <c r="G108" s="35"/>
      <c r="H108" s="35"/>
      <c r="I108" s="34"/>
      <c r="J108" s="34"/>
      <c r="K108" s="34"/>
      <c r="L108" s="21"/>
    </row>
    <row r="109" spans="1:12" ht="16.2" customHeight="1" x14ac:dyDescent="0.3">
      <c r="A109" s="442"/>
      <c r="B109" s="442"/>
      <c r="C109" s="442"/>
      <c r="D109" s="13"/>
      <c r="E109" s="443" t="s">
        <v>39</v>
      </c>
      <c r="F109" s="443"/>
      <c r="G109" s="443"/>
      <c r="H109" s="443"/>
      <c r="I109" s="47"/>
      <c r="J109" s="28" t="s">
        <v>6</v>
      </c>
      <c r="K109" s="34"/>
      <c r="L109" s="21"/>
    </row>
    <row r="110" spans="1:12" ht="4.2" customHeight="1" x14ac:dyDescent="0.3">
      <c r="A110" s="442"/>
      <c r="B110" s="442"/>
      <c r="C110" s="442"/>
      <c r="D110" s="6"/>
      <c r="E110" s="6"/>
      <c r="F110" s="6"/>
      <c r="G110" s="6"/>
      <c r="H110" s="6"/>
      <c r="I110" s="34"/>
      <c r="J110" s="34"/>
      <c r="K110" s="34"/>
      <c r="L110" s="21"/>
    </row>
    <row r="111" spans="1:12" ht="16.2" customHeight="1" x14ac:dyDescent="0.3">
      <c r="A111" s="442"/>
      <c r="B111" s="442"/>
      <c r="C111" s="442"/>
      <c r="D111" s="34"/>
      <c r="E111" s="443" t="s">
        <v>40</v>
      </c>
      <c r="F111" s="443"/>
      <c r="G111" s="443"/>
      <c r="H111" s="443"/>
      <c r="I111" s="47"/>
      <c r="J111" s="28" t="s">
        <v>7</v>
      </c>
      <c r="K111" s="34"/>
      <c r="L111" s="21"/>
    </row>
    <row r="112" spans="1:12" ht="15" customHeight="1" x14ac:dyDescent="0.3">
      <c r="A112" s="25"/>
      <c r="B112" s="25"/>
      <c r="C112" s="25"/>
      <c r="D112" s="25"/>
      <c r="E112" s="25"/>
      <c r="F112" s="25"/>
      <c r="G112" s="25"/>
      <c r="H112" s="25"/>
      <c r="I112" s="25"/>
      <c r="J112" s="25"/>
      <c r="K112" s="25"/>
      <c r="L112" s="33"/>
    </row>
    <row r="113" spans="1:12" ht="27" customHeight="1" x14ac:dyDescent="0.3">
      <c r="A113" s="6"/>
      <c r="B113" s="37"/>
      <c r="C113" s="6"/>
      <c r="D113" s="85" t="str">
        <f>A52</f>
        <v>Bineuse "type Robocrop Inrow Salade"</v>
      </c>
      <c r="E113" s="56" t="s">
        <v>1</v>
      </c>
      <c r="F113" s="56" t="s">
        <v>10</v>
      </c>
      <c r="G113" s="56" t="s">
        <v>0</v>
      </c>
      <c r="H113" s="445" t="s">
        <v>15</v>
      </c>
      <c r="I113" s="445"/>
      <c r="J113" s="445"/>
      <c r="K113" s="445"/>
      <c r="L113" s="21"/>
    </row>
    <row r="114" spans="1:12" ht="14.4" customHeight="1" x14ac:dyDescent="0.3">
      <c r="A114" s="6"/>
      <c r="B114" s="37"/>
      <c r="C114" s="6"/>
      <c r="D114" s="446" t="s">
        <v>5</v>
      </c>
      <c r="E114" s="446"/>
      <c r="F114" s="446"/>
      <c r="G114" s="446"/>
      <c r="H114" s="445"/>
      <c r="I114" s="445"/>
      <c r="J114" s="445"/>
      <c r="K114" s="445"/>
      <c r="L114" s="21"/>
    </row>
    <row r="115" spans="1:12" ht="16.2" customHeight="1" x14ac:dyDescent="0.3">
      <c r="A115" s="6"/>
      <c r="B115" s="192"/>
      <c r="C115" s="6"/>
      <c r="D115" s="193">
        <f>I68</f>
        <v>0</v>
      </c>
      <c r="E115" s="57" t="e">
        <f>I107/I111</f>
        <v>#DIV/0!</v>
      </c>
      <c r="F115" s="58" t="e">
        <f>I109/I111</f>
        <v>#DIV/0!</v>
      </c>
      <c r="G115" s="58">
        <f>I105*I52</f>
        <v>0</v>
      </c>
      <c r="H115" s="447" t="e">
        <f>D115+E115+F115+G115</f>
        <v>#DIV/0!</v>
      </c>
      <c r="I115" s="447"/>
      <c r="J115" s="448" t="s">
        <v>5</v>
      </c>
      <c r="K115" s="448"/>
      <c r="L115" s="21"/>
    </row>
    <row r="116" spans="1:12" ht="4.2" customHeight="1" x14ac:dyDescent="0.3">
      <c r="A116" s="22"/>
      <c r="B116" s="22"/>
      <c r="C116" s="22"/>
      <c r="D116" s="22"/>
      <c r="E116" s="22"/>
      <c r="F116" s="22"/>
      <c r="G116" s="22"/>
      <c r="H116" s="22"/>
      <c r="I116" s="22"/>
      <c r="J116" s="22"/>
      <c r="K116" s="22"/>
      <c r="L116" s="33"/>
    </row>
    <row r="117" spans="1:12" ht="16.2" customHeight="1" x14ac:dyDescent="0.3">
      <c r="A117" s="22"/>
      <c r="B117" s="42" t="s">
        <v>42</v>
      </c>
      <c r="C117" s="89">
        <f>F71</f>
        <v>0</v>
      </c>
      <c r="D117" s="59" t="e">
        <f>H115+I85</f>
        <v>#DIV/0!</v>
      </c>
      <c r="E117" s="60" t="s">
        <v>5</v>
      </c>
      <c r="F117" s="42" t="s">
        <v>42</v>
      </c>
      <c r="G117" s="449">
        <f>F87</f>
        <v>0</v>
      </c>
      <c r="H117" s="449"/>
      <c r="I117" s="61" t="e">
        <f>H115+I101</f>
        <v>#DIV/0!</v>
      </c>
      <c r="J117" s="60" t="s">
        <v>5</v>
      </c>
      <c r="K117" s="60"/>
      <c r="L117" s="21"/>
    </row>
    <row r="118" spans="1:12" ht="5.4" customHeight="1" x14ac:dyDescent="0.3">
      <c r="A118" s="22"/>
      <c r="B118" s="22"/>
      <c r="C118" s="22"/>
      <c r="D118" s="24"/>
      <c r="E118" s="24"/>
      <c r="F118" s="24"/>
      <c r="G118" s="24"/>
      <c r="H118" s="38"/>
      <c r="J118" s="22"/>
      <c r="K118" s="22"/>
      <c r="L118" s="21"/>
    </row>
    <row r="119" spans="1:12" ht="28.95" customHeight="1" x14ac:dyDescent="0.3">
      <c r="A119" s="22"/>
      <c r="B119" s="22"/>
      <c r="C119" s="42" t="s">
        <v>42</v>
      </c>
      <c r="D119" s="46">
        <f>F71</f>
        <v>0</v>
      </c>
      <c r="E119" s="43" t="s">
        <v>43</v>
      </c>
      <c r="F119" s="46">
        <f>F87</f>
        <v>0</v>
      </c>
      <c r="G119" s="40" t="e">
        <f>H115+I101+I85</f>
        <v>#DIV/0!</v>
      </c>
      <c r="H119" s="41" t="s">
        <v>5</v>
      </c>
      <c r="I119" s="39"/>
      <c r="J119" s="6"/>
      <c r="K119" s="6"/>
      <c r="L119" s="21"/>
    </row>
    <row r="120" spans="1:12" ht="4.2" customHeight="1" x14ac:dyDescent="0.3">
      <c r="A120" s="22"/>
      <c r="B120" s="22"/>
      <c r="C120" s="22"/>
      <c r="D120" s="22"/>
      <c r="E120" s="22"/>
      <c r="F120" s="22"/>
      <c r="G120" s="22"/>
      <c r="H120" s="22"/>
      <c r="I120" s="22"/>
      <c r="J120" s="22"/>
      <c r="K120" s="22"/>
      <c r="L120" s="21"/>
    </row>
    <row r="121" spans="1:12" ht="11.4" customHeight="1" x14ac:dyDescent="0.3">
      <c r="A121" s="22"/>
      <c r="B121" s="44" t="s">
        <v>14</v>
      </c>
      <c r="C121" s="22"/>
      <c r="D121" s="22"/>
      <c r="E121" s="22"/>
      <c r="F121" s="22"/>
      <c r="G121" s="22"/>
      <c r="H121" s="22"/>
      <c r="I121" s="22"/>
      <c r="J121" s="22"/>
      <c r="K121" s="22"/>
      <c r="L121" s="21"/>
    </row>
    <row r="122" spans="1:12" ht="4.2" customHeight="1" x14ac:dyDescent="0.3">
      <c r="A122" s="22"/>
      <c r="B122" s="22"/>
      <c r="C122" s="22"/>
      <c r="D122" s="22"/>
      <c r="E122" s="22"/>
      <c r="F122" s="22"/>
      <c r="G122" s="22"/>
      <c r="H122" s="22"/>
      <c r="I122" s="22"/>
      <c r="J122" s="22"/>
      <c r="K122" s="22"/>
      <c r="L122" s="21"/>
    </row>
    <row r="123" spans="1:12" x14ac:dyDescent="0.3">
      <c r="A123" s="22"/>
      <c r="B123" s="1"/>
      <c r="C123" s="6"/>
      <c r="D123" s="45"/>
      <c r="E123" s="22"/>
      <c r="F123" s="22"/>
      <c r="G123" s="22"/>
      <c r="H123" s="22"/>
      <c r="I123" s="22"/>
      <c r="J123" s="22"/>
      <c r="K123" s="22"/>
      <c r="L123" s="21"/>
    </row>
    <row r="124" spans="1:12" ht="49.95" customHeight="1" x14ac:dyDescent="0.3">
      <c r="A124" s="6"/>
      <c r="B124" s="6"/>
      <c r="C124" s="8"/>
      <c r="D124" s="6"/>
      <c r="E124" s="6"/>
      <c r="F124" s="6"/>
      <c r="G124" s="6"/>
      <c r="H124" s="6"/>
      <c r="I124" s="6"/>
      <c r="J124" s="6"/>
      <c r="K124" s="6"/>
    </row>
  </sheetData>
  <sheetProtection algorithmName="SHA-512" hashValue="FsU7A3wnw7d5aYh31KxmBLXZ7VlTeOatpeRvaj9yebhXi0avHPBoy8wzJvCgSTg6sI4t1iRqaXUa4JOLzxhi+w==" saltValue="dLMItT0eb4L583gFcP/zzw==" spinCount="100000" sheet="1" objects="1" scenarios="1" selectLockedCells="1"/>
  <mergeCells count="82">
    <mergeCell ref="H113:K114"/>
    <mergeCell ref="D114:G114"/>
    <mergeCell ref="H115:I115"/>
    <mergeCell ref="J115:K115"/>
    <mergeCell ref="G117:H117"/>
    <mergeCell ref="F101:H101"/>
    <mergeCell ref="A103:I103"/>
    <mergeCell ref="A105:C111"/>
    <mergeCell ref="E105:H105"/>
    <mergeCell ref="E107:H107"/>
    <mergeCell ref="E109:H109"/>
    <mergeCell ref="E111:H111"/>
    <mergeCell ref="F68:H68"/>
    <mergeCell ref="A71:D71"/>
    <mergeCell ref="F71:I71"/>
    <mergeCell ref="F85:H85"/>
    <mergeCell ref="A87:D87"/>
    <mergeCell ref="F87:I87"/>
    <mergeCell ref="A47:K47"/>
    <mergeCell ref="A48:I48"/>
    <mergeCell ref="C50:G50"/>
    <mergeCell ref="H50:K50"/>
    <mergeCell ref="F52:G52"/>
    <mergeCell ref="C43:D43"/>
    <mergeCell ref="B44:D45"/>
    <mergeCell ref="H44:J45"/>
    <mergeCell ref="B46:D46"/>
    <mergeCell ref="E46:G46"/>
    <mergeCell ref="H46:J46"/>
    <mergeCell ref="C38:K38"/>
    <mergeCell ref="B40:D41"/>
    <mergeCell ref="H41:J41"/>
    <mergeCell ref="B42:D42"/>
    <mergeCell ref="E42:G42"/>
    <mergeCell ref="H42:J42"/>
    <mergeCell ref="I32:J37"/>
    <mergeCell ref="C35:C37"/>
    <mergeCell ref="D35:D37"/>
    <mergeCell ref="E35:E37"/>
    <mergeCell ref="F35:F37"/>
    <mergeCell ref="G35:G37"/>
    <mergeCell ref="H35:H37"/>
    <mergeCell ref="C32:C34"/>
    <mergeCell ref="D32:D34"/>
    <mergeCell ref="E32:E34"/>
    <mergeCell ref="F32:F34"/>
    <mergeCell ref="G32:G34"/>
    <mergeCell ref="H32:H34"/>
    <mergeCell ref="C29:C31"/>
    <mergeCell ref="D29:D31"/>
    <mergeCell ref="E29:E31"/>
    <mergeCell ref="F29:F31"/>
    <mergeCell ref="G29:G31"/>
    <mergeCell ref="H29:H31"/>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A17:K19"/>
    <mergeCell ref="C21:C22"/>
    <mergeCell ref="D21:D22"/>
    <mergeCell ref="E21:F21"/>
    <mergeCell ref="G21:G22"/>
    <mergeCell ref="H21:H22"/>
    <mergeCell ref="I21:J22"/>
    <mergeCell ref="A13:K15"/>
    <mergeCell ref="D2:G2"/>
    <mergeCell ref="D5:G5"/>
    <mergeCell ref="A7:I7"/>
    <mergeCell ref="J7:K7"/>
    <mergeCell ref="A9:K11"/>
  </mergeCells>
  <hyperlinks>
    <hyperlink ref="E43" r:id="rId1" xr:uid="{00000000-0004-0000-0300-000000000000}"/>
  </hyperlinks>
  <pageMargins left="0.31496062992125984" right="0.31496062992125984" top="0.35433070866141736" bottom="0.35433070866141736" header="0.31496062992125984" footer="0.31496062992125984"/>
  <pageSetup paperSize="9" scale="83" fitToHeight="0" orientation="portrait" r:id="rId2"/>
  <rowBreaks count="1" manualBreakCount="1">
    <brk id="47" max="10"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T124"/>
  <sheetViews>
    <sheetView view="pageBreakPreview" topLeftCell="A37" zoomScale="130" zoomScaleNormal="100" zoomScaleSheetLayoutView="130" workbookViewId="0">
      <selection activeCell="I52" sqref="I52"/>
    </sheetView>
  </sheetViews>
  <sheetFormatPr baseColWidth="10" defaultRowHeight="14.4" x14ac:dyDescent="0.3"/>
  <cols>
    <col min="1" max="1" width="3.88671875" customWidth="1"/>
    <col min="2" max="2" width="3.5546875" customWidth="1"/>
    <col min="3" max="3" width="21.6640625" customWidth="1"/>
    <col min="4" max="4" width="13.44140625" customWidth="1"/>
    <col min="5" max="5" width="12.88671875" customWidth="1"/>
    <col min="6" max="6" width="13.44140625" customWidth="1"/>
    <col min="7" max="8" width="12.44140625" customWidth="1"/>
    <col min="9" max="9" width="10.44140625" customWidth="1"/>
    <col min="10" max="10" width="4.109375" customWidth="1"/>
    <col min="11" max="11" width="3.88671875" customWidth="1"/>
    <col min="12" max="12" width="94.44140625" customWidth="1"/>
  </cols>
  <sheetData>
    <row r="1" spans="1:12" ht="19.95" customHeight="1" x14ac:dyDescent="0.4">
      <c r="A1" s="17"/>
      <c r="B1" s="17"/>
      <c r="C1" s="17"/>
      <c r="D1" s="17"/>
      <c r="E1" s="17"/>
      <c r="F1" s="17"/>
      <c r="G1" s="17"/>
      <c r="H1" s="17"/>
      <c r="I1" s="17"/>
      <c r="J1" s="17"/>
      <c r="K1" s="17"/>
      <c r="L1" s="13"/>
    </row>
    <row r="2" spans="1:12" ht="28.95" customHeight="1" x14ac:dyDescent="0.65">
      <c r="A2" s="6"/>
      <c r="B2" s="18"/>
      <c r="C2" s="18"/>
      <c r="D2" s="381" t="s">
        <v>49</v>
      </c>
      <c r="E2" s="381"/>
      <c r="F2" s="381"/>
      <c r="G2" s="381"/>
      <c r="H2" s="18"/>
      <c r="I2" s="18"/>
      <c r="J2" s="18"/>
      <c r="K2" s="18"/>
      <c r="L2" s="13"/>
    </row>
    <row r="3" spans="1:12" ht="14.4" hidden="1" customHeight="1" x14ac:dyDescent="0.65">
      <c r="A3" s="6"/>
      <c r="B3" s="6"/>
      <c r="C3" s="6"/>
      <c r="D3" s="48"/>
      <c r="E3" s="48"/>
      <c r="F3" s="48"/>
      <c r="G3" s="48"/>
      <c r="H3" s="6"/>
      <c r="I3" s="6"/>
      <c r="J3" s="6"/>
      <c r="K3" s="6"/>
      <c r="L3" s="13"/>
    </row>
    <row r="4" spans="1:12" ht="0.6" customHeight="1" x14ac:dyDescent="0.65">
      <c r="A4" s="6"/>
      <c r="B4" s="6"/>
      <c r="C4" s="6"/>
      <c r="D4" s="48"/>
      <c r="E4" s="48"/>
      <c r="F4" s="48"/>
      <c r="G4" s="48"/>
      <c r="H4" s="6"/>
      <c r="I4" s="6"/>
      <c r="J4" s="6"/>
      <c r="K4" s="6"/>
      <c r="L4" s="13"/>
    </row>
    <row r="5" spans="1:12" ht="33.6" customHeight="1" x14ac:dyDescent="0.65">
      <c r="A5" s="6"/>
      <c r="B5" s="6"/>
      <c r="C5" s="6"/>
      <c r="D5" s="381" t="s">
        <v>50</v>
      </c>
      <c r="E5" s="381"/>
      <c r="F5" s="381"/>
      <c r="G5" s="381"/>
      <c r="H5" s="6"/>
      <c r="I5" s="6"/>
      <c r="J5" s="6"/>
      <c r="K5" s="6"/>
      <c r="L5" s="13"/>
    </row>
    <row r="6" spans="1:12" ht="24.6" customHeight="1" x14ac:dyDescent="0.3">
      <c r="A6" s="6"/>
      <c r="B6" s="6"/>
      <c r="C6" s="6"/>
      <c r="D6" s="6"/>
      <c r="E6" s="6"/>
      <c r="F6" s="6"/>
      <c r="G6" s="6"/>
      <c r="H6" s="6"/>
      <c r="I6" s="6"/>
      <c r="J6" s="6"/>
      <c r="K6" s="6"/>
      <c r="L6" s="13"/>
    </row>
    <row r="7" spans="1:12" ht="25.2" x14ac:dyDescent="0.6">
      <c r="A7" s="382" t="s">
        <v>164</v>
      </c>
      <c r="B7" s="382"/>
      <c r="C7" s="382"/>
      <c r="D7" s="382"/>
      <c r="E7" s="382"/>
      <c r="F7" s="382"/>
      <c r="G7" s="382"/>
      <c r="H7" s="382"/>
      <c r="I7" s="382"/>
      <c r="J7" s="383">
        <v>2021</v>
      </c>
      <c r="K7" s="383"/>
      <c r="L7" s="13"/>
    </row>
    <row r="8" spans="1:12" ht="7.2" customHeight="1" x14ac:dyDescent="0.3">
      <c r="A8" s="6"/>
      <c r="B8" s="6"/>
      <c r="C8" s="6"/>
      <c r="D8" s="6"/>
      <c r="E8" s="6"/>
      <c r="F8" s="6"/>
      <c r="G8" s="6"/>
      <c r="H8" s="6"/>
      <c r="I8" s="6"/>
      <c r="J8" s="6"/>
      <c r="K8" s="6"/>
      <c r="L8" s="13"/>
    </row>
    <row r="9" spans="1:12" ht="16.2" customHeight="1" x14ac:dyDescent="0.3">
      <c r="A9" s="450" t="s">
        <v>152</v>
      </c>
      <c r="B9" s="450"/>
      <c r="C9" s="450"/>
      <c r="D9" s="450"/>
      <c r="E9" s="450"/>
      <c r="F9" s="450"/>
      <c r="G9" s="450"/>
      <c r="H9" s="450"/>
      <c r="I9" s="450"/>
      <c r="J9" s="450"/>
      <c r="K9" s="450"/>
      <c r="L9" s="13"/>
    </row>
    <row r="10" spans="1:12" ht="16.2" customHeight="1" x14ac:dyDescent="0.3">
      <c r="A10" s="450"/>
      <c r="B10" s="450"/>
      <c r="C10" s="450"/>
      <c r="D10" s="450"/>
      <c r="E10" s="450"/>
      <c r="F10" s="450"/>
      <c r="G10" s="450"/>
      <c r="H10" s="450"/>
      <c r="I10" s="450"/>
      <c r="J10" s="450"/>
      <c r="K10" s="450"/>
      <c r="L10" s="13"/>
    </row>
    <row r="11" spans="1:12" ht="26.25" customHeight="1" x14ac:dyDescent="0.3">
      <c r="A11" s="450"/>
      <c r="B11" s="450"/>
      <c r="C11" s="450"/>
      <c r="D11" s="450"/>
      <c r="E11" s="450"/>
      <c r="F11" s="450"/>
      <c r="G11" s="450"/>
      <c r="H11" s="450"/>
      <c r="I11" s="450"/>
      <c r="J11" s="450"/>
      <c r="K11" s="450"/>
      <c r="L11" s="13"/>
    </row>
    <row r="12" spans="1:12" ht="12" customHeight="1" x14ac:dyDescent="0.3">
      <c r="A12" s="6"/>
      <c r="B12" s="7"/>
      <c r="C12" s="7"/>
      <c r="D12" s="7"/>
      <c r="E12" s="7"/>
      <c r="F12" s="7"/>
      <c r="G12" s="7"/>
      <c r="H12" s="7"/>
      <c r="I12" s="7"/>
      <c r="J12" s="7"/>
      <c r="K12" s="6"/>
      <c r="L12" s="13"/>
    </row>
    <row r="13" spans="1:12" ht="16.2" customHeight="1" x14ac:dyDescent="0.3">
      <c r="A13" s="380" t="s">
        <v>147</v>
      </c>
      <c r="B13" s="380"/>
      <c r="C13" s="380"/>
      <c r="D13" s="380"/>
      <c r="E13" s="380"/>
      <c r="F13" s="380"/>
      <c r="G13" s="380"/>
      <c r="H13" s="380"/>
      <c r="I13" s="380"/>
      <c r="J13" s="380"/>
      <c r="K13" s="380"/>
      <c r="L13" s="13"/>
    </row>
    <row r="14" spans="1:12" ht="31.2" customHeight="1" x14ac:dyDescent="0.3">
      <c r="A14" s="380"/>
      <c r="B14" s="380"/>
      <c r="C14" s="380"/>
      <c r="D14" s="380"/>
      <c r="E14" s="380"/>
      <c r="F14" s="380"/>
      <c r="G14" s="380"/>
      <c r="H14" s="380"/>
      <c r="I14" s="380"/>
      <c r="J14" s="380"/>
      <c r="K14" s="380"/>
      <c r="L14" s="13"/>
    </row>
    <row r="15" spans="1:12" ht="16.2" customHeight="1" x14ac:dyDescent="0.3">
      <c r="A15" s="380"/>
      <c r="B15" s="380"/>
      <c r="C15" s="380"/>
      <c r="D15" s="380"/>
      <c r="E15" s="380"/>
      <c r="F15" s="380"/>
      <c r="G15" s="380"/>
      <c r="H15" s="380"/>
      <c r="I15" s="380"/>
      <c r="J15" s="380"/>
      <c r="K15" s="380"/>
      <c r="L15" s="13"/>
    </row>
    <row r="16" spans="1:12" ht="133.19999999999999" customHeight="1" x14ac:dyDescent="0.3">
      <c r="A16" s="6"/>
      <c r="B16" s="6"/>
      <c r="C16" s="6"/>
      <c r="D16" s="6"/>
      <c r="E16" s="6"/>
      <c r="F16" s="6"/>
      <c r="G16" s="6"/>
      <c r="H16" s="6"/>
      <c r="I16" s="6"/>
      <c r="J16" s="6"/>
      <c r="K16" s="6"/>
      <c r="L16" s="13"/>
    </row>
    <row r="17" spans="1:12" ht="26.25" customHeight="1" x14ac:dyDescent="0.3">
      <c r="A17" s="384" t="s">
        <v>70</v>
      </c>
      <c r="B17" s="384"/>
      <c r="C17" s="384"/>
      <c r="D17" s="384"/>
      <c r="E17" s="384"/>
      <c r="F17" s="384"/>
      <c r="G17" s="384"/>
      <c r="H17" s="384"/>
      <c r="I17" s="384"/>
      <c r="J17" s="384"/>
      <c r="K17" s="384"/>
      <c r="L17" s="13"/>
    </row>
    <row r="18" spans="1:12" ht="26.25" customHeight="1" x14ac:dyDescent="0.3">
      <c r="A18" s="384"/>
      <c r="B18" s="384"/>
      <c r="C18" s="384"/>
      <c r="D18" s="384"/>
      <c r="E18" s="384"/>
      <c r="F18" s="384"/>
      <c r="G18" s="384"/>
      <c r="H18" s="384"/>
      <c r="I18" s="384"/>
      <c r="J18" s="384"/>
      <c r="K18" s="384"/>
      <c r="L18" s="13"/>
    </row>
    <row r="19" spans="1:12" ht="26.25" customHeight="1" x14ac:dyDescent="0.3">
      <c r="A19" s="384"/>
      <c r="B19" s="384"/>
      <c r="C19" s="384"/>
      <c r="D19" s="384"/>
      <c r="E19" s="384"/>
      <c r="F19" s="384"/>
      <c r="G19" s="384"/>
      <c r="H19" s="384"/>
      <c r="I19" s="384"/>
      <c r="J19" s="384"/>
      <c r="K19" s="384"/>
      <c r="L19" s="13"/>
    </row>
    <row r="20" spans="1:12" ht="12" customHeight="1" x14ac:dyDescent="0.3">
      <c r="A20" s="6"/>
      <c r="B20" s="6"/>
      <c r="C20" s="6"/>
      <c r="D20" s="6"/>
      <c r="E20" s="6"/>
      <c r="F20" s="6"/>
      <c r="G20" s="6"/>
      <c r="H20" s="6"/>
      <c r="I20" s="6"/>
      <c r="J20" s="6"/>
      <c r="K20" s="6"/>
      <c r="L20" s="13"/>
    </row>
    <row r="21" spans="1:12" ht="18.600000000000001" customHeight="1" x14ac:dyDescent="0.3">
      <c r="A21" s="6"/>
      <c r="B21" s="6"/>
      <c r="C21" s="385" t="s">
        <v>32</v>
      </c>
      <c r="D21" s="385" t="s">
        <v>31</v>
      </c>
      <c r="E21" s="385" t="s">
        <v>51</v>
      </c>
      <c r="F21" s="385"/>
      <c r="G21" s="385" t="s">
        <v>52</v>
      </c>
      <c r="H21" s="385" t="s">
        <v>1</v>
      </c>
      <c r="I21" s="386" t="s">
        <v>21</v>
      </c>
      <c r="J21" s="386"/>
      <c r="K21" s="6"/>
      <c r="L21" s="13"/>
    </row>
    <row r="22" spans="1:12" ht="18.600000000000001" customHeight="1" x14ac:dyDescent="0.3">
      <c r="A22" s="6"/>
      <c r="B22" s="6"/>
      <c r="C22" s="385"/>
      <c r="D22" s="385"/>
      <c r="E22" s="88" t="s">
        <v>45</v>
      </c>
      <c r="F22" s="88" t="s">
        <v>46</v>
      </c>
      <c r="G22" s="385"/>
      <c r="H22" s="385"/>
      <c r="I22" s="387"/>
      <c r="J22" s="387"/>
      <c r="K22" s="6"/>
      <c r="L22" s="13"/>
    </row>
    <row r="23" spans="1:12" ht="15" customHeight="1" x14ac:dyDescent="0.3">
      <c r="A23" s="6"/>
      <c r="B23" s="6"/>
      <c r="C23" s="402" t="s">
        <v>67</v>
      </c>
      <c r="D23" s="403">
        <v>46500</v>
      </c>
      <c r="E23" s="404">
        <v>60</v>
      </c>
      <c r="F23" s="405">
        <v>120</v>
      </c>
      <c r="G23" s="406">
        <v>1.5</v>
      </c>
      <c r="H23" s="388" t="s">
        <v>16</v>
      </c>
      <c r="I23" s="389" t="s">
        <v>65</v>
      </c>
      <c r="J23" s="390"/>
      <c r="K23" s="6"/>
      <c r="L23" s="13"/>
    </row>
    <row r="24" spans="1:12" ht="9.6" customHeight="1" x14ac:dyDescent="0.3">
      <c r="A24" s="6"/>
      <c r="B24" s="6"/>
      <c r="C24" s="402"/>
      <c r="D24" s="403"/>
      <c r="E24" s="404"/>
      <c r="F24" s="405"/>
      <c r="G24" s="407"/>
      <c r="H24" s="388"/>
      <c r="I24" s="391"/>
      <c r="J24" s="392"/>
      <c r="K24" s="6"/>
      <c r="L24" s="13"/>
    </row>
    <row r="25" spans="1:12" ht="15" customHeight="1" x14ac:dyDescent="0.3">
      <c r="A25" s="6"/>
      <c r="B25" s="6"/>
      <c r="C25" s="402"/>
      <c r="D25" s="403"/>
      <c r="E25" s="404"/>
      <c r="F25" s="405"/>
      <c r="G25" s="407"/>
      <c r="H25" s="388"/>
      <c r="I25" s="393"/>
      <c r="J25" s="394"/>
      <c r="K25" s="6"/>
      <c r="L25" s="13"/>
    </row>
    <row r="26" spans="1:12" ht="15" customHeight="1" x14ac:dyDescent="0.3">
      <c r="A26" s="6"/>
      <c r="B26" s="6"/>
      <c r="C26" s="395"/>
      <c r="D26" s="396"/>
      <c r="E26" s="397"/>
      <c r="F26" s="398"/>
      <c r="G26" s="399"/>
      <c r="H26" s="401"/>
      <c r="I26" s="393" t="s">
        <v>53</v>
      </c>
      <c r="J26" s="394"/>
      <c r="K26" s="6"/>
      <c r="L26" s="13"/>
    </row>
    <row r="27" spans="1:12" ht="7.2" customHeight="1" x14ac:dyDescent="0.3">
      <c r="A27" s="6"/>
      <c r="B27" s="6"/>
      <c r="C27" s="395"/>
      <c r="D27" s="396"/>
      <c r="E27" s="397"/>
      <c r="F27" s="398"/>
      <c r="G27" s="400"/>
      <c r="H27" s="401"/>
      <c r="I27" s="393"/>
      <c r="J27" s="394"/>
      <c r="K27" s="6"/>
      <c r="L27" s="13"/>
    </row>
    <row r="28" spans="1:12" ht="15" customHeight="1" x14ac:dyDescent="0.3">
      <c r="A28" s="6"/>
      <c r="B28" s="6"/>
      <c r="C28" s="395"/>
      <c r="D28" s="396"/>
      <c r="E28" s="397"/>
      <c r="F28" s="398"/>
      <c r="G28" s="400"/>
      <c r="H28" s="401"/>
      <c r="I28" s="393"/>
      <c r="J28" s="394"/>
      <c r="K28" s="6"/>
      <c r="L28" s="13"/>
    </row>
    <row r="29" spans="1:12" ht="15" customHeight="1" x14ac:dyDescent="0.3">
      <c r="A29" s="6"/>
      <c r="B29" s="6"/>
      <c r="C29" s="402"/>
      <c r="D29" s="403"/>
      <c r="E29" s="404"/>
      <c r="F29" s="405"/>
      <c r="G29" s="406"/>
      <c r="H29" s="388"/>
      <c r="I29" s="82"/>
      <c r="J29" s="83"/>
      <c r="K29" s="6"/>
      <c r="L29" s="13"/>
    </row>
    <row r="30" spans="1:12" ht="7.8" customHeight="1" x14ac:dyDescent="0.3">
      <c r="A30" s="6"/>
      <c r="B30" s="6"/>
      <c r="C30" s="402"/>
      <c r="D30" s="403"/>
      <c r="E30" s="404"/>
      <c r="F30" s="405"/>
      <c r="G30" s="407"/>
      <c r="H30" s="388"/>
      <c r="I30" s="82"/>
      <c r="J30" s="83"/>
      <c r="K30" s="6"/>
      <c r="L30" s="13"/>
    </row>
    <row r="31" spans="1:12" ht="15" customHeight="1" x14ac:dyDescent="0.3">
      <c r="A31" s="6"/>
      <c r="B31" s="6"/>
      <c r="C31" s="402"/>
      <c r="D31" s="403"/>
      <c r="E31" s="404"/>
      <c r="F31" s="405"/>
      <c r="G31" s="407"/>
      <c r="H31" s="388"/>
      <c r="I31" s="82"/>
      <c r="J31" s="83"/>
      <c r="K31" s="6"/>
      <c r="L31" s="13"/>
    </row>
    <row r="32" spans="1:12" ht="15" customHeight="1" x14ac:dyDescent="0.3">
      <c r="A32" s="6"/>
      <c r="B32" s="6"/>
      <c r="C32" s="395"/>
      <c r="D32" s="396"/>
      <c r="E32" s="397"/>
      <c r="F32" s="398"/>
      <c r="G32" s="399"/>
      <c r="H32" s="401"/>
      <c r="I32" s="408" t="s">
        <v>157</v>
      </c>
      <c r="J32" s="409"/>
      <c r="K32" s="6"/>
      <c r="L32" s="13"/>
    </row>
    <row r="33" spans="1:13" ht="8.4" customHeight="1" x14ac:dyDescent="0.3">
      <c r="A33" s="6"/>
      <c r="B33" s="6"/>
      <c r="C33" s="395"/>
      <c r="D33" s="396"/>
      <c r="E33" s="397"/>
      <c r="F33" s="398"/>
      <c r="G33" s="400"/>
      <c r="H33" s="401"/>
      <c r="I33" s="408"/>
      <c r="J33" s="409"/>
      <c r="K33" s="6"/>
      <c r="L33" s="13"/>
    </row>
    <row r="34" spans="1:13" ht="15" customHeight="1" x14ac:dyDescent="0.3">
      <c r="A34" s="6"/>
      <c r="B34" s="6"/>
      <c r="C34" s="395"/>
      <c r="D34" s="396"/>
      <c r="E34" s="397"/>
      <c r="F34" s="398"/>
      <c r="G34" s="400"/>
      <c r="H34" s="401"/>
      <c r="I34" s="408"/>
      <c r="J34" s="409"/>
      <c r="K34" s="6"/>
      <c r="L34" s="13"/>
    </row>
    <row r="35" spans="1:13" ht="15" customHeight="1" x14ac:dyDescent="0.3">
      <c r="A35" s="6"/>
      <c r="B35" s="6"/>
      <c r="C35" s="412"/>
      <c r="D35" s="403"/>
      <c r="E35" s="404"/>
      <c r="F35" s="405"/>
      <c r="G35" s="407"/>
      <c r="H35" s="388"/>
      <c r="I35" s="408"/>
      <c r="J35" s="409"/>
      <c r="K35" s="6"/>
      <c r="L35" s="13"/>
    </row>
    <row r="36" spans="1:13" ht="9.6" customHeight="1" x14ac:dyDescent="0.3">
      <c r="A36" s="6"/>
      <c r="B36" s="6"/>
      <c r="C36" s="412"/>
      <c r="D36" s="403"/>
      <c r="E36" s="404"/>
      <c r="F36" s="405"/>
      <c r="G36" s="407"/>
      <c r="H36" s="388"/>
      <c r="I36" s="408"/>
      <c r="J36" s="409"/>
      <c r="K36" s="6"/>
      <c r="L36" s="13"/>
    </row>
    <row r="37" spans="1:13" ht="15" customHeight="1" x14ac:dyDescent="0.3">
      <c r="A37" s="6"/>
      <c r="B37" s="6"/>
      <c r="C37" s="412"/>
      <c r="D37" s="403"/>
      <c r="E37" s="404"/>
      <c r="F37" s="405"/>
      <c r="G37" s="407"/>
      <c r="H37" s="388"/>
      <c r="I37" s="410"/>
      <c r="J37" s="411"/>
      <c r="K37" s="6"/>
      <c r="L37" s="13"/>
    </row>
    <row r="38" spans="1:13" ht="15.6" customHeight="1" x14ac:dyDescent="0.3">
      <c r="A38" s="6"/>
      <c r="B38" s="13"/>
      <c r="C38" s="413" t="s">
        <v>166</v>
      </c>
      <c r="D38" s="413"/>
      <c r="E38" s="413"/>
      <c r="F38" s="413"/>
      <c r="G38" s="413"/>
      <c r="H38" s="413"/>
      <c r="I38" s="413"/>
      <c r="J38" s="413"/>
      <c r="K38" s="413"/>
      <c r="L38" s="12"/>
      <c r="M38" s="12"/>
    </row>
    <row r="39" spans="1:13" ht="8.4" customHeight="1" x14ac:dyDescent="0.3">
      <c r="A39" s="6"/>
      <c r="B39" s="6"/>
      <c r="C39" s="11"/>
      <c r="D39" s="3"/>
      <c r="E39" s="4"/>
      <c r="F39" s="5"/>
      <c r="G39" s="2"/>
      <c r="H39" s="2"/>
      <c r="I39" s="2"/>
      <c r="J39" s="6"/>
      <c r="K39" s="6"/>
      <c r="L39" s="13"/>
    </row>
    <row r="40" spans="1:13" ht="15.6" customHeight="1" x14ac:dyDescent="0.3">
      <c r="A40" s="6"/>
      <c r="B40" s="414" t="s">
        <v>2</v>
      </c>
      <c r="C40" s="415"/>
      <c r="D40" s="416"/>
      <c r="E40" s="52" t="s">
        <v>18</v>
      </c>
      <c r="F40" s="52" t="s">
        <v>19</v>
      </c>
      <c r="G40" s="84" t="s">
        <v>54</v>
      </c>
      <c r="H40" s="16"/>
      <c r="I40" s="16"/>
      <c r="J40" s="16"/>
      <c r="K40" s="6"/>
      <c r="L40" s="13"/>
    </row>
    <row r="41" spans="1:13" ht="16.2" x14ac:dyDescent="0.3">
      <c r="A41" s="6"/>
      <c r="B41" s="417"/>
      <c r="C41" s="418"/>
      <c r="D41" s="419"/>
      <c r="E41" s="49">
        <v>50</v>
      </c>
      <c r="F41" s="50">
        <v>63</v>
      </c>
      <c r="G41" s="51">
        <v>76</v>
      </c>
      <c r="H41" s="420" t="s">
        <v>5</v>
      </c>
      <c r="I41" s="420"/>
      <c r="J41" s="420"/>
      <c r="K41" s="6"/>
      <c r="L41" s="13"/>
    </row>
    <row r="42" spans="1:13" ht="27" customHeight="1" x14ac:dyDescent="0.3">
      <c r="A42" s="6"/>
      <c r="B42" s="421" t="s">
        <v>33</v>
      </c>
      <c r="C42" s="421"/>
      <c r="D42" s="421"/>
      <c r="E42" s="422" t="s">
        <v>159</v>
      </c>
      <c r="F42" s="422"/>
      <c r="G42" s="422"/>
      <c r="H42" s="423" t="s">
        <v>167</v>
      </c>
      <c r="I42" s="423"/>
      <c r="J42" s="423"/>
      <c r="K42" s="6"/>
      <c r="L42" s="13"/>
    </row>
    <row r="43" spans="1:13" ht="12.6" customHeight="1" x14ac:dyDescent="0.3">
      <c r="A43" s="6"/>
      <c r="B43" s="14"/>
      <c r="C43" s="424" t="s">
        <v>47</v>
      </c>
      <c r="D43" s="424"/>
      <c r="E43" s="86" t="s">
        <v>48</v>
      </c>
      <c r="F43" s="15"/>
      <c r="G43" s="15"/>
      <c r="H43" s="15"/>
      <c r="I43" s="15"/>
      <c r="J43" s="15"/>
      <c r="K43" s="6"/>
      <c r="L43" s="13"/>
    </row>
    <row r="44" spans="1:13" ht="17.399999999999999" customHeight="1" x14ac:dyDescent="0.3">
      <c r="A44" s="6"/>
      <c r="B44" s="425" t="s">
        <v>62</v>
      </c>
      <c r="C44" s="425"/>
      <c r="D44" s="425"/>
      <c r="E44" s="90" t="s">
        <v>18</v>
      </c>
      <c r="F44" s="90" t="s">
        <v>19</v>
      </c>
      <c r="G44" s="89" t="s">
        <v>54</v>
      </c>
      <c r="H44" s="426" t="s">
        <v>20</v>
      </c>
      <c r="I44" s="426"/>
      <c r="J44" s="426"/>
      <c r="K44" s="6"/>
      <c r="L44" s="13"/>
    </row>
    <row r="45" spans="1:13" ht="16.2" x14ac:dyDescent="0.3">
      <c r="A45" s="6"/>
      <c r="B45" s="425"/>
      <c r="C45" s="425"/>
      <c r="D45" s="425"/>
      <c r="E45" s="53">
        <v>73</v>
      </c>
      <c r="F45" s="54">
        <v>84</v>
      </c>
      <c r="G45" s="55">
        <v>97</v>
      </c>
      <c r="H45" s="426"/>
      <c r="I45" s="426"/>
      <c r="J45" s="426"/>
      <c r="K45" s="6"/>
      <c r="L45" s="13"/>
    </row>
    <row r="46" spans="1:13" ht="27" customHeight="1" x14ac:dyDescent="0.3">
      <c r="A46" s="6"/>
      <c r="B46" s="427" t="s">
        <v>61</v>
      </c>
      <c r="C46" s="428"/>
      <c r="D46" s="429"/>
      <c r="E46" s="422" t="s">
        <v>159</v>
      </c>
      <c r="F46" s="422"/>
      <c r="G46" s="422"/>
      <c r="H46" s="430" t="s">
        <v>63</v>
      </c>
      <c r="I46" s="430"/>
      <c r="J46" s="431"/>
      <c r="K46" s="6"/>
      <c r="L46" s="13"/>
    </row>
    <row r="47" spans="1:13" ht="17.399999999999999" customHeight="1" x14ac:dyDescent="0.3">
      <c r="A47" s="432" t="s">
        <v>150</v>
      </c>
      <c r="B47" s="432"/>
      <c r="C47" s="432"/>
      <c r="D47" s="432"/>
      <c r="E47" s="432"/>
      <c r="F47" s="432"/>
      <c r="G47" s="432"/>
      <c r="H47" s="432"/>
      <c r="I47" s="432"/>
      <c r="J47" s="432"/>
      <c r="K47" s="432"/>
      <c r="L47" s="13"/>
    </row>
    <row r="48" spans="1:13" ht="23.4" customHeight="1" x14ac:dyDescent="0.6">
      <c r="A48" s="382" t="s">
        <v>60</v>
      </c>
      <c r="B48" s="382"/>
      <c r="C48" s="382"/>
      <c r="D48" s="382"/>
      <c r="E48" s="382"/>
      <c r="F48" s="382"/>
      <c r="G48" s="382"/>
      <c r="H48" s="382"/>
      <c r="I48" s="382"/>
      <c r="J48" s="6"/>
      <c r="K48" s="6"/>
      <c r="L48" s="13"/>
    </row>
    <row r="49" spans="1:20" ht="3.6" customHeight="1" x14ac:dyDescent="0.6">
      <c r="A49" s="87"/>
      <c r="B49" s="87"/>
      <c r="C49" s="87"/>
      <c r="D49" s="87"/>
      <c r="E49" s="87"/>
      <c r="F49" s="87"/>
      <c r="G49" s="87"/>
      <c r="H49" s="87"/>
      <c r="I49" s="87"/>
      <c r="J49" s="6"/>
      <c r="K49" s="6"/>
      <c r="L49" s="13"/>
    </row>
    <row r="50" spans="1:20" ht="56.4" customHeight="1" x14ac:dyDescent="0.3">
      <c r="A50" s="6"/>
      <c r="B50" s="6"/>
      <c r="C50" s="433" t="s">
        <v>44</v>
      </c>
      <c r="D50" s="433"/>
      <c r="E50" s="433"/>
      <c r="F50" s="433"/>
      <c r="G50" s="433"/>
      <c r="H50" s="434"/>
      <c r="I50" s="434"/>
      <c r="J50" s="434"/>
      <c r="K50" s="434"/>
      <c r="L50" s="13"/>
    </row>
    <row r="51" spans="1:20" ht="5.4" customHeight="1" x14ac:dyDescent="0.3">
      <c r="A51" s="6"/>
      <c r="B51" s="6"/>
      <c r="C51" s="6"/>
      <c r="D51" s="6"/>
      <c r="E51" s="6"/>
      <c r="F51" s="6"/>
      <c r="G51" s="6"/>
      <c r="H51" s="6"/>
      <c r="I51" s="6"/>
      <c r="J51" s="6"/>
      <c r="K51" s="6"/>
      <c r="L51" s="13"/>
    </row>
    <row r="52" spans="1:20" ht="18.600000000000001" customHeight="1" x14ac:dyDescent="0.3">
      <c r="A52" s="438" t="str">
        <f>A7</f>
        <v>Bineuse "rotative poireau"</v>
      </c>
      <c r="B52" s="439"/>
      <c r="C52" s="439"/>
      <c r="D52" s="440"/>
      <c r="E52" s="76"/>
      <c r="F52" s="435"/>
      <c r="G52" s="435"/>
      <c r="H52" s="77" t="s">
        <v>8</v>
      </c>
      <c r="I52" s="78"/>
      <c r="J52" s="79" t="s">
        <v>162</v>
      </c>
      <c r="K52" s="80"/>
      <c r="L52" s="21"/>
      <c r="M52">
        <v>5</v>
      </c>
      <c r="N52">
        <v>7</v>
      </c>
      <c r="O52">
        <v>8</v>
      </c>
      <c r="P52">
        <v>10</v>
      </c>
      <c r="Q52">
        <v>12</v>
      </c>
    </row>
    <row r="53" spans="1:20" ht="4.2" customHeight="1" x14ac:dyDescent="0.3">
      <c r="A53" s="68"/>
      <c r="B53" s="22"/>
      <c r="C53" s="22"/>
      <c r="D53" s="22"/>
      <c r="E53" s="22"/>
      <c r="F53" s="22"/>
      <c r="G53" s="22"/>
      <c r="H53" s="22"/>
      <c r="I53" s="27"/>
      <c r="J53" s="28"/>
      <c r="K53" s="70"/>
      <c r="L53" s="21"/>
    </row>
    <row r="54" spans="1:20" ht="16.2" customHeight="1" x14ac:dyDescent="0.3">
      <c r="A54" s="68"/>
      <c r="B54" s="22" t="s">
        <v>22</v>
      </c>
      <c r="C54" s="22"/>
      <c r="D54" s="22"/>
      <c r="E54" s="22"/>
      <c r="F54" s="22"/>
      <c r="G54" s="22"/>
      <c r="H54" s="22"/>
      <c r="I54" s="30"/>
      <c r="J54" s="28" t="s">
        <v>11</v>
      </c>
      <c r="K54" s="70"/>
      <c r="L54" s="21"/>
    </row>
    <row r="55" spans="1:20" ht="4.2" customHeight="1" x14ac:dyDescent="0.3">
      <c r="A55" s="68"/>
      <c r="B55" s="22"/>
      <c r="C55" s="22"/>
      <c r="D55" s="22"/>
      <c r="E55" s="22"/>
      <c r="F55" s="22"/>
      <c r="G55" s="22"/>
      <c r="H55" s="22"/>
      <c r="I55" s="27"/>
      <c r="J55" s="28"/>
      <c r="K55" s="70"/>
      <c r="L55" s="21"/>
    </row>
    <row r="56" spans="1:20" x14ac:dyDescent="0.3">
      <c r="A56" s="68"/>
      <c r="B56" s="22" t="s">
        <v>23</v>
      </c>
      <c r="C56" s="22"/>
      <c r="D56" s="22"/>
      <c r="E56" s="22"/>
      <c r="F56" s="22"/>
      <c r="G56" s="22"/>
      <c r="H56" s="22"/>
      <c r="I56" s="30"/>
      <c r="J56" s="28" t="s">
        <v>30</v>
      </c>
      <c r="K56" s="70"/>
      <c r="L56" s="21"/>
      <c r="M56" s="9">
        <v>0.2</v>
      </c>
      <c r="N56" s="9">
        <v>0.15</v>
      </c>
      <c r="O56" s="9">
        <v>0.15</v>
      </c>
      <c r="P56" s="9">
        <v>0.12</v>
      </c>
      <c r="Q56" s="10">
        <v>0.1</v>
      </c>
    </row>
    <row r="57" spans="1:20" ht="4.2" customHeight="1" x14ac:dyDescent="0.3">
      <c r="A57" s="68"/>
      <c r="B57" s="22"/>
      <c r="C57" s="22"/>
      <c r="D57" s="22"/>
      <c r="E57" s="22"/>
      <c r="F57" s="22"/>
      <c r="G57" s="22"/>
      <c r="H57" s="22"/>
      <c r="I57" s="26"/>
      <c r="J57" s="28"/>
      <c r="K57" s="70"/>
      <c r="L57" s="21"/>
    </row>
    <row r="58" spans="1:20" x14ac:dyDescent="0.3">
      <c r="A58" s="68"/>
      <c r="B58" s="22" t="s">
        <v>28</v>
      </c>
      <c r="C58" s="22"/>
      <c r="D58" s="22"/>
      <c r="E58" s="22"/>
      <c r="F58" s="22"/>
      <c r="G58" s="22"/>
      <c r="H58" s="22"/>
      <c r="I58" s="95"/>
      <c r="J58" s="28" t="s">
        <v>12</v>
      </c>
      <c r="K58" s="70"/>
      <c r="L58" s="21"/>
      <c r="M58">
        <v>0.16669999999999999</v>
      </c>
      <c r="N58">
        <v>0.113</v>
      </c>
      <c r="O58">
        <v>0.106</v>
      </c>
      <c r="P58">
        <v>8.7099999999999997E-2</v>
      </c>
      <c r="Q58">
        <v>7.4800000000000005E-2</v>
      </c>
    </row>
    <row r="59" spans="1:20" ht="4.2" customHeight="1" x14ac:dyDescent="0.3">
      <c r="A59" s="68"/>
      <c r="B59" s="22"/>
      <c r="C59" s="22"/>
      <c r="D59" s="22"/>
      <c r="E59" s="22"/>
      <c r="F59" s="22"/>
      <c r="G59" s="22"/>
      <c r="H59" s="22"/>
      <c r="I59" s="26"/>
      <c r="J59" s="28"/>
      <c r="K59" s="70"/>
      <c r="L59" s="23"/>
    </row>
    <row r="60" spans="1:20" ht="14.4" customHeight="1" x14ac:dyDescent="0.3">
      <c r="A60" s="68"/>
      <c r="B60" s="22" t="s">
        <v>24</v>
      </c>
      <c r="C60" s="22"/>
      <c r="D60" s="22"/>
      <c r="E60" s="22"/>
      <c r="F60" s="22"/>
      <c r="G60" s="22"/>
      <c r="H60" s="22"/>
      <c r="I60" s="30"/>
      <c r="J60" s="28" t="s">
        <v>4</v>
      </c>
      <c r="K60" s="70"/>
      <c r="L60" s="21"/>
      <c r="T60">
        <v>15</v>
      </c>
    </row>
    <row r="61" spans="1:20" ht="4.2" customHeight="1" x14ac:dyDescent="0.3">
      <c r="A61" s="68"/>
      <c r="B61" s="22"/>
      <c r="C61" s="22"/>
      <c r="D61" s="22"/>
      <c r="E61" s="22"/>
      <c r="F61" s="22"/>
      <c r="G61" s="22"/>
      <c r="H61" s="22"/>
      <c r="I61" s="26"/>
      <c r="J61" s="29"/>
      <c r="K61" s="71"/>
      <c r="L61" s="21"/>
    </row>
    <row r="62" spans="1:20" x14ac:dyDescent="0.3">
      <c r="A62" s="68"/>
      <c r="B62" s="22" t="s">
        <v>25</v>
      </c>
      <c r="C62" s="22"/>
      <c r="D62" s="22"/>
      <c r="E62" s="22"/>
      <c r="F62" s="22"/>
      <c r="G62" s="22"/>
      <c r="H62" s="22"/>
      <c r="I62" s="31" t="b">
        <f>IF(I60=7,I58*N58,IF(I60=5,I58*M58,IF(I60=8,I58*O58,IF(I60=10,I58*P58,IF(I60=12,I58*Q58,FALSE)))))</f>
        <v>0</v>
      </c>
      <c r="J62" s="28" t="s">
        <v>3</v>
      </c>
      <c r="K62" s="71"/>
      <c r="L62" s="21"/>
    </row>
    <row r="63" spans="1:20" ht="4.2" customHeight="1" x14ac:dyDescent="0.3">
      <c r="A63" s="68"/>
      <c r="B63" s="22"/>
      <c r="C63" s="22"/>
      <c r="D63" s="22"/>
      <c r="E63" s="22"/>
      <c r="F63" s="22"/>
      <c r="G63" s="22"/>
      <c r="H63" s="22"/>
      <c r="I63" s="26"/>
      <c r="J63" s="28"/>
      <c r="K63" s="71"/>
      <c r="L63" s="21"/>
    </row>
    <row r="64" spans="1:20" x14ac:dyDescent="0.3">
      <c r="A64" s="68"/>
      <c r="B64" s="22" t="s">
        <v>26</v>
      </c>
      <c r="C64" s="22"/>
      <c r="D64" s="22"/>
      <c r="E64" s="22"/>
      <c r="F64" s="22"/>
      <c r="G64" s="22"/>
      <c r="H64" s="22"/>
      <c r="I64" s="32" t="e">
        <f>I62/I56</f>
        <v>#DIV/0!</v>
      </c>
      <c r="J64" s="28" t="s">
        <v>5</v>
      </c>
      <c r="K64" s="71"/>
      <c r="L64" s="21"/>
    </row>
    <row r="65" spans="1:17" ht="4.2" customHeight="1" x14ac:dyDescent="0.3">
      <c r="A65" s="68"/>
      <c r="B65" s="22"/>
      <c r="C65" s="22"/>
      <c r="D65" s="22"/>
      <c r="E65" s="22"/>
      <c r="F65" s="22"/>
      <c r="G65" s="22"/>
      <c r="H65" s="22"/>
      <c r="I65" s="26"/>
      <c r="J65" s="28"/>
      <c r="K65" s="71"/>
      <c r="L65" s="21"/>
    </row>
    <row r="66" spans="1:17" x14ac:dyDescent="0.3">
      <c r="A66" s="68"/>
      <c r="B66" s="22" t="s">
        <v>145</v>
      </c>
      <c r="C66" s="22"/>
      <c r="D66" s="22"/>
      <c r="E66" s="22"/>
      <c r="F66" s="22"/>
      <c r="G66" s="22"/>
      <c r="H66" s="22"/>
      <c r="I66" s="30"/>
      <c r="J66" s="28" t="s">
        <v>5</v>
      </c>
      <c r="K66" s="71"/>
      <c r="L66" s="21"/>
    </row>
    <row r="67" spans="1:17" ht="4.2" customHeight="1" x14ac:dyDescent="0.3">
      <c r="A67" s="68"/>
      <c r="B67" s="22"/>
      <c r="C67" s="22"/>
      <c r="D67" s="22"/>
      <c r="E67" s="22"/>
      <c r="F67" s="22"/>
      <c r="G67" s="22"/>
      <c r="H67" s="22"/>
      <c r="I67" s="20"/>
      <c r="J67" s="28"/>
      <c r="K67" s="71"/>
      <c r="L67" s="21"/>
    </row>
    <row r="68" spans="1:17" ht="17.399999999999999" x14ac:dyDescent="0.3">
      <c r="A68" s="72"/>
      <c r="B68" s="73"/>
      <c r="C68" s="73"/>
      <c r="D68" s="81"/>
      <c r="E68" s="75"/>
      <c r="F68" s="436" t="s">
        <v>29</v>
      </c>
      <c r="G68" s="437"/>
      <c r="H68" s="437"/>
      <c r="I68" s="62">
        <f>IF(I56=0,0,I64+I66)</f>
        <v>0</v>
      </c>
      <c r="J68" s="63" t="s">
        <v>5</v>
      </c>
      <c r="K68" s="64"/>
      <c r="L68" s="21"/>
    </row>
    <row r="69" spans="1:17" ht="3" customHeight="1" x14ac:dyDescent="0.3">
      <c r="A69" s="22"/>
      <c r="B69" s="22"/>
      <c r="C69" s="22"/>
      <c r="D69" s="22"/>
      <c r="E69" s="22"/>
      <c r="F69" s="22"/>
      <c r="G69" s="22"/>
      <c r="H69" s="22"/>
      <c r="I69" s="19"/>
      <c r="J69" s="22"/>
      <c r="K69" s="22"/>
      <c r="L69" s="21"/>
    </row>
    <row r="70" spans="1:17" ht="4.95" customHeight="1" x14ac:dyDescent="0.3">
      <c r="A70" s="22"/>
      <c r="B70" s="22"/>
      <c r="C70" s="22"/>
      <c r="D70" s="22"/>
      <c r="E70" s="22"/>
      <c r="F70" s="22"/>
      <c r="G70" s="22"/>
      <c r="H70" s="22"/>
      <c r="I70" s="19"/>
      <c r="J70" s="22"/>
      <c r="K70" s="22"/>
      <c r="L70" s="21"/>
    </row>
    <row r="71" spans="1:17" ht="21" customHeight="1" x14ac:dyDescent="0.3">
      <c r="A71" s="438" t="s">
        <v>55</v>
      </c>
      <c r="B71" s="439"/>
      <c r="C71" s="439"/>
      <c r="D71" s="440"/>
      <c r="E71" s="65" t="s">
        <v>17</v>
      </c>
      <c r="F71" s="441"/>
      <c r="G71" s="441"/>
      <c r="H71" s="441"/>
      <c r="I71" s="441"/>
      <c r="J71" s="66"/>
      <c r="K71" s="67"/>
      <c r="L71" s="21"/>
      <c r="M71">
        <v>5</v>
      </c>
      <c r="N71">
        <v>7</v>
      </c>
      <c r="O71">
        <v>8</v>
      </c>
      <c r="P71">
        <v>10</v>
      </c>
      <c r="Q71">
        <v>12</v>
      </c>
    </row>
    <row r="72" spans="1:17" ht="4.3499999999999996" customHeight="1" x14ac:dyDescent="0.3">
      <c r="A72" s="68"/>
      <c r="B72" s="22"/>
      <c r="C72" s="22"/>
      <c r="D72" s="22"/>
      <c r="E72" s="22"/>
      <c r="F72" s="22"/>
      <c r="G72" s="22"/>
      <c r="H72" s="22"/>
      <c r="I72" s="22"/>
      <c r="J72" s="20"/>
      <c r="K72" s="69"/>
      <c r="L72" s="21"/>
    </row>
    <row r="73" spans="1:17" ht="14.4" customHeight="1" x14ac:dyDescent="0.3">
      <c r="A73" s="68"/>
      <c r="B73" s="22" t="s">
        <v>23</v>
      </c>
      <c r="C73" s="22"/>
      <c r="D73" s="22"/>
      <c r="E73" s="22"/>
      <c r="F73" s="22"/>
      <c r="G73" s="22"/>
      <c r="H73" s="22"/>
      <c r="I73" s="30"/>
      <c r="J73" s="28" t="s">
        <v>30</v>
      </c>
      <c r="K73" s="70"/>
      <c r="L73" s="21"/>
      <c r="M73" s="9">
        <v>0.2</v>
      </c>
      <c r="N73" s="9">
        <v>0.15</v>
      </c>
      <c r="O73" s="9">
        <v>0.15</v>
      </c>
      <c r="P73" s="9">
        <v>0.12</v>
      </c>
      <c r="Q73" s="10">
        <v>0.1</v>
      </c>
    </row>
    <row r="74" spans="1:17" ht="4.2" customHeight="1" x14ac:dyDescent="0.3">
      <c r="A74" s="68"/>
      <c r="B74" s="22"/>
      <c r="C74" s="22"/>
      <c r="D74" s="22"/>
      <c r="E74" s="22"/>
      <c r="F74" s="22"/>
      <c r="G74" s="22"/>
      <c r="H74" s="22"/>
      <c r="I74" s="26"/>
      <c r="J74" s="28"/>
      <c r="K74" s="70"/>
      <c r="L74" s="21"/>
    </row>
    <row r="75" spans="1:17" ht="14.4" customHeight="1" x14ac:dyDescent="0.3">
      <c r="A75" s="68"/>
      <c r="B75" s="22" t="s">
        <v>28</v>
      </c>
      <c r="C75" s="22"/>
      <c r="D75" s="22"/>
      <c r="E75" s="22"/>
      <c r="F75" s="22"/>
      <c r="G75" s="22"/>
      <c r="H75" s="22"/>
      <c r="I75" s="95"/>
      <c r="J75" s="28" t="s">
        <v>12</v>
      </c>
      <c r="K75" s="70"/>
      <c r="L75" s="21"/>
      <c r="M75">
        <v>0.16669999999999999</v>
      </c>
      <c r="N75">
        <v>0.113</v>
      </c>
      <c r="O75">
        <v>0.106</v>
      </c>
      <c r="P75">
        <v>8.7099999999999997E-2</v>
      </c>
      <c r="Q75">
        <v>7.4800000000000005E-2</v>
      </c>
    </row>
    <row r="76" spans="1:17" ht="4.2" customHeight="1" x14ac:dyDescent="0.3">
      <c r="A76" s="68"/>
      <c r="B76" s="22"/>
      <c r="C76" s="22"/>
      <c r="D76" s="22"/>
      <c r="E76" s="22"/>
      <c r="F76" s="22"/>
      <c r="G76" s="22"/>
      <c r="H76" s="22"/>
      <c r="I76" s="26"/>
      <c r="J76" s="28"/>
      <c r="K76" s="70"/>
      <c r="L76" s="23"/>
    </row>
    <row r="77" spans="1:17" ht="14.4" customHeight="1" x14ac:dyDescent="0.3">
      <c r="A77" s="68"/>
      <c r="B77" s="22" t="s">
        <v>34</v>
      </c>
      <c r="C77" s="22"/>
      <c r="D77" s="22"/>
      <c r="E77" s="22"/>
      <c r="F77" s="22"/>
      <c r="G77" s="22"/>
      <c r="H77" s="22"/>
      <c r="I77" s="30"/>
      <c r="J77" s="28" t="s">
        <v>4</v>
      </c>
      <c r="K77" s="70"/>
      <c r="L77" s="21"/>
    </row>
    <row r="78" spans="1:17" ht="4.2" customHeight="1" x14ac:dyDescent="0.3">
      <c r="A78" s="68"/>
      <c r="B78" s="22"/>
      <c r="C78" s="22"/>
      <c r="D78" s="22"/>
      <c r="E78" s="22"/>
      <c r="F78" s="22"/>
      <c r="G78" s="22"/>
      <c r="H78" s="22"/>
      <c r="I78" s="26"/>
      <c r="J78" s="29"/>
      <c r="K78" s="71"/>
      <c r="L78" s="21"/>
    </row>
    <row r="79" spans="1:17" ht="14.4" customHeight="1" x14ac:dyDescent="0.3">
      <c r="A79" s="68"/>
      <c r="B79" s="22" t="s">
        <v>35</v>
      </c>
      <c r="C79" s="22"/>
      <c r="D79" s="22"/>
      <c r="E79" s="22"/>
      <c r="F79" s="22"/>
      <c r="G79" s="22"/>
      <c r="H79" s="22"/>
      <c r="I79" s="31" t="b">
        <f>IF(I77=7,I75*N75,IF(I77=5,I75*M75,IF(I77=8,I75*O75,IF(I77=10,I75*P75,IF(I77=12,I75*Q75,FALSE)))))</f>
        <v>0</v>
      </c>
      <c r="J79" s="28" t="s">
        <v>3</v>
      </c>
      <c r="K79" s="71"/>
      <c r="L79" s="21"/>
    </row>
    <row r="80" spans="1:17" ht="4.2" customHeight="1" x14ac:dyDescent="0.3">
      <c r="A80" s="68"/>
      <c r="B80" s="22"/>
      <c r="C80" s="22"/>
      <c r="D80" s="22"/>
      <c r="E80" s="22"/>
      <c r="F80" s="22"/>
      <c r="G80" s="22"/>
      <c r="H80" s="22"/>
      <c r="I80" s="26"/>
      <c r="J80" s="28"/>
      <c r="K80" s="71"/>
      <c r="L80" s="21"/>
    </row>
    <row r="81" spans="1:17" ht="14.4" customHeight="1" x14ac:dyDescent="0.3">
      <c r="A81" s="68"/>
      <c r="B81" s="22" t="s">
        <v>41</v>
      </c>
      <c r="C81" s="22"/>
      <c r="D81" s="22"/>
      <c r="E81" s="22"/>
      <c r="F81" s="22"/>
      <c r="G81" s="22"/>
      <c r="H81" s="22"/>
      <c r="I81" s="32" t="e">
        <f>I79/I73</f>
        <v>#DIV/0!</v>
      </c>
      <c r="J81" s="28" t="s">
        <v>5</v>
      </c>
      <c r="K81" s="71"/>
      <c r="L81" s="21"/>
    </row>
    <row r="82" spans="1:17" ht="4.2" customHeight="1" x14ac:dyDescent="0.3">
      <c r="A82" s="68"/>
      <c r="B82" s="22"/>
      <c r="C82" s="22"/>
      <c r="D82" s="22"/>
      <c r="E82" s="22"/>
      <c r="F82" s="22"/>
      <c r="G82" s="22"/>
      <c r="H82" s="22"/>
      <c r="I82" s="26"/>
      <c r="J82" s="28"/>
      <c r="K82" s="71"/>
      <c r="L82" s="21"/>
    </row>
    <row r="83" spans="1:17" ht="14.4" customHeight="1" x14ac:dyDescent="0.3">
      <c r="A83" s="68"/>
      <c r="B83" s="22" t="s">
        <v>27</v>
      </c>
      <c r="C83" s="22"/>
      <c r="D83" s="22"/>
      <c r="E83" s="22"/>
      <c r="F83" s="22"/>
      <c r="G83" s="22"/>
      <c r="H83" s="22"/>
      <c r="I83" s="30"/>
      <c r="J83" s="28" t="s">
        <v>5</v>
      </c>
      <c r="K83" s="71"/>
      <c r="L83" s="21"/>
    </row>
    <row r="84" spans="1:17" ht="4.2" customHeight="1" x14ac:dyDescent="0.3">
      <c r="A84" s="68"/>
      <c r="B84" s="22"/>
      <c r="C84" s="22"/>
      <c r="D84" s="22"/>
      <c r="E84" s="22"/>
      <c r="F84" s="22"/>
      <c r="G84" s="22"/>
      <c r="H84" s="22"/>
      <c r="I84" s="20"/>
      <c r="J84" s="28"/>
      <c r="K84" s="71"/>
      <c r="L84" s="21"/>
    </row>
    <row r="85" spans="1:17" ht="18.600000000000001" customHeight="1" x14ac:dyDescent="0.3">
      <c r="A85" s="72"/>
      <c r="B85" s="73"/>
      <c r="C85" s="73"/>
      <c r="D85" s="75"/>
      <c r="E85" s="75"/>
      <c r="F85" s="436" t="s">
        <v>29</v>
      </c>
      <c r="G85" s="437"/>
      <c r="H85" s="437"/>
      <c r="I85" s="62">
        <f>IF(I73=0,0,I81+I83)</f>
        <v>0</v>
      </c>
      <c r="J85" s="63" t="s">
        <v>5</v>
      </c>
      <c r="K85" s="64"/>
      <c r="L85" s="21"/>
    </row>
    <row r="86" spans="1:17" ht="6.6" customHeight="1" x14ac:dyDescent="0.3">
      <c r="A86" s="22"/>
      <c r="B86" s="22"/>
      <c r="C86" s="22"/>
      <c r="D86" s="22"/>
      <c r="E86" s="22"/>
      <c r="F86" s="22"/>
      <c r="G86" s="22"/>
      <c r="H86" s="22"/>
      <c r="I86" s="19"/>
      <c r="J86" s="22"/>
      <c r="K86" s="22"/>
      <c r="L86" s="21"/>
    </row>
    <row r="87" spans="1:17" ht="18.600000000000001" customHeight="1" x14ac:dyDescent="0.3">
      <c r="A87" s="438" t="s">
        <v>56</v>
      </c>
      <c r="B87" s="439"/>
      <c r="C87" s="439"/>
      <c r="D87" s="440"/>
      <c r="E87" s="65" t="s">
        <v>17</v>
      </c>
      <c r="F87" s="441"/>
      <c r="G87" s="441"/>
      <c r="H87" s="441"/>
      <c r="I87" s="441"/>
      <c r="J87" s="66"/>
      <c r="K87" s="67"/>
      <c r="L87" s="21"/>
    </row>
    <row r="88" spans="1:17" ht="4.3499999999999996" customHeight="1" x14ac:dyDescent="0.3">
      <c r="A88" s="68"/>
      <c r="B88" s="22"/>
      <c r="C88" s="22"/>
      <c r="D88" s="22"/>
      <c r="E88" s="22"/>
      <c r="F88" s="22"/>
      <c r="G88" s="22"/>
      <c r="H88" s="22"/>
      <c r="I88" s="22"/>
      <c r="J88" s="20"/>
      <c r="K88" s="69"/>
      <c r="L88" s="21"/>
    </row>
    <row r="89" spans="1:17" ht="14.4" customHeight="1" x14ac:dyDescent="0.3">
      <c r="A89" s="68"/>
      <c r="B89" s="22" t="s">
        <v>23</v>
      </c>
      <c r="C89" s="22"/>
      <c r="D89" s="22"/>
      <c r="E89" s="22"/>
      <c r="F89" s="22"/>
      <c r="G89" s="22"/>
      <c r="H89" s="22"/>
      <c r="I89" s="30"/>
      <c r="J89" s="28" t="s">
        <v>30</v>
      </c>
      <c r="K89" s="70"/>
      <c r="L89" s="21"/>
    </row>
    <row r="90" spans="1:17" ht="4.2" customHeight="1" x14ac:dyDescent="0.3">
      <c r="A90" s="68"/>
      <c r="B90" s="22"/>
      <c r="C90" s="22"/>
      <c r="D90" s="22"/>
      <c r="E90" s="22"/>
      <c r="F90" s="22"/>
      <c r="G90" s="22"/>
      <c r="H90" s="22"/>
      <c r="I90" s="26"/>
      <c r="J90" s="28"/>
      <c r="K90" s="70"/>
      <c r="L90" s="21"/>
    </row>
    <row r="91" spans="1:17" ht="14.4" customHeight="1" x14ac:dyDescent="0.3">
      <c r="A91" s="68"/>
      <c r="B91" s="22" t="s">
        <v>28</v>
      </c>
      <c r="C91" s="22"/>
      <c r="D91" s="22"/>
      <c r="E91" s="22"/>
      <c r="F91" s="22"/>
      <c r="G91" s="22"/>
      <c r="H91" s="22"/>
      <c r="I91" s="30"/>
      <c r="J91" s="28" t="s">
        <v>12</v>
      </c>
      <c r="K91" s="70"/>
      <c r="L91" s="21"/>
      <c r="M91">
        <v>0.16669999999999999</v>
      </c>
      <c r="N91">
        <v>0.113</v>
      </c>
      <c r="O91">
        <v>0.106</v>
      </c>
      <c r="P91">
        <v>8.7099999999999997E-2</v>
      </c>
      <c r="Q91">
        <v>7.4800000000000005E-2</v>
      </c>
    </row>
    <row r="92" spans="1:17" ht="4.2" customHeight="1" x14ac:dyDescent="0.3">
      <c r="A92" s="68"/>
      <c r="B92" s="22"/>
      <c r="C92" s="22"/>
      <c r="D92" s="22"/>
      <c r="E92" s="22"/>
      <c r="F92" s="22"/>
      <c r="G92" s="22"/>
      <c r="H92" s="22"/>
      <c r="I92" s="26"/>
      <c r="J92" s="28"/>
      <c r="K92" s="70"/>
      <c r="L92" s="21"/>
    </row>
    <row r="93" spans="1:17" ht="14.4" customHeight="1" x14ac:dyDescent="0.3">
      <c r="A93" s="68"/>
      <c r="B93" s="22" t="s">
        <v>36</v>
      </c>
      <c r="C93" s="22"/>
      <c r="D93" s="22"/>
      <c r="E93" s="22"/>
      <c r="F93" s="22"/>
      <c r="G93" s="22"/>
      <c r="H93" s="22"/>
      <c r="I93" s="30"/>
      <c r="J93" s="28" t="s">
        <v>4</v>
      </c>
      <c r="K93" s="70"/>
      <c r="L93" s="21"/>
    </row>
    <row r="94" spans="1:17" ht="4.2" customHeight="1" x14ac:dyDescent="0.3">
      <c r="A94" s="68"/>
      <c r="B94" s="22"/>
      <c r="C94" s="22"/>
      <c r="D94" s="22"/>
      <c r="E94" s="22"/>
      <c r="F94" s="22"/>
      <c r="G94" s="22"/>
      <c r="H94" s="22"/>
      <c r="I94" s="26"/>
      <c r="J94" s="29"/>
      <c r="K94" s="71"/>
      <c r="L94" s="21"/>
    </row>
    <row r="95" spans="1:17" ht="14.4" customHeight="1" x14ac:dyDescent="0.3">
      <c r="A95" s="68"/>
      <c r="B95" s="22" t="s">
        <v>37</v>
      </c>
      <c r="C95" s="22"/>
      <c r="D95" s="22"/>
      <c r="E95" s="22"/>
      <c r="F95" s="22"/>
      <c r="G95" s="22"/>
      <c r="H95" s="22"/>
      <c r="I95" s="31" t="b">
        <f>IF(I93=7,I91*N91,IF(I93=5,I91*M91,IF(I93=8,I91*O91,IF(I93=10,I91*P91,IF(I93=12,I91*Q91,FALSE)))))</f>
        <v>0</v>
      </c>
      <c r="J95" s="28" t="s">
        <v>3</v>
      </c>
      <c r="K95" s="71"/>
      <c r="L95" s="21"/>
    </row>
    <row r="96" spans="1:17" ht="4.2" customHeight="1" x14ac:dyDescent="0.3">
      <c r="A96" s="68"/>
      <c r="B96" s="22"/>
      <c r="C96" s="22"/>
      <c r="D96" s="22"/>
      <c r="E96" s="22"/>
      <c r="F96" s="22"/>
      <c r="G96" s="22"/>
      <c r="H96" s="22"/>
      <c r="I96" s="26"/>
      <c r="J96" s="28"/>
      <c r="K96" s="71"/>
      <c r="L96" s="21"/>
    </row>
    <row r="97" spans="1:12" ht="14.4" customHeight="1" x14ac:dyDescent="0.3">
      <c r="A97" s="68"/>
      <c r="B97" s="22" t="s">
        <v>41</v>
      </c>
      <c r="C97" s="22"/>
      <c r="D97" s="22"/>
      <c r="E97" s="22"/>
      <c r="F97" s="22"/>
      <c r="G97" s="22"/>
      <c r="H97" s="22"/>
      <c r="I97" s="32" t="e">
        <f>I95/I89</f>
        <v>#DIV/0!</v>
      </c>
      <c r="J97" s="28" t="s">
        <v>5</v>
      </c>
      <c r="K97" s="71"/>
      <c r="L97" s="21"/>
    </row>
    <row r="98" spans="1:12" ht="4.2" customHeight="1" x14ac:dyDescent="0.3">
      <c r="A98" s="68"/>
      <c r="B98" s="22"/>
      <c r="C98" s="22"/>
      <c r="D98" s="22"/>
      <c r="E98" s="22"/>
      <c r="F98" s="22"/>
      <c r="G98" s="22"/>
      <c r="H98" s="22"/>
      <c r="I98" s="26"/>
      <c r="J98" s="28"/>
      <c r="K98" s="71"/>
      <c r="L98" s="21"/>
    </row>
    <row r="99" spans="1:12" ht="14.4" customHeight="1" x14ac:dyDescent="0.3">
      <c r="A99" s="68"/>
      <c r="B99" s="22" t="s">
        <v>27</v>
      </c>
      <c r="C99" s="22"/>
      <c r="D99" s="22"/>
      <c r="E99" s="22"/>
      <c r="F99" s="22"/>
      <c r="G99" s="22"/>
      <c r="H99" s="22"/>
      <c r="I99" s="30"/>
      <c r="J99" s="28" t="s">
        <v>5</v>
      </c>
      <c r="K99" s="71"/>
      <c r="L99" s="21"/>
    </row>
    <row r="100" spans="1:12" ht="4.2" customHeight="1" x14ac:dyDescent="0.3">
      <c r="A100" s="68"/>
      <c r="B100" s="22"/>
      <c r="C100" s="22"/>
      <c r="D100" s="22"/>
      <c r="E100" s="22"/>
      <c r="F100" s="22"/>
      <c r="G100" s="22"/>
      <c r="H100" s="22"/>
      <c r="I100" s="20"/>
      <c r="J100" s="28"/>
      <c r="K100" s="71"/>
      <c r="L100" s="21"/>
    </row>
    <row r="101" spans="1:12" ht="21" customHeight="1" x14ac:dyDescent="0.3">
      <c r="A101" s="72"/>
      <c r="B101" s="73"/>
      <c r="C101" s="73"/>
      <c r="D101" s="74"/>
      <c r="E101" s="75"/>
      <c r="F101" s="436" t="s">
        <v>29</v>
      </c>
      <c r="G101" s="437"/>
      <c r="H101" s="437"/>
      <c r="I101" s="62">
        <f>IF(I89=0,0,I97+I99)</f>
        <v>0</v>
      </c>
      <c r="J101" s="63" t="s">
        <v>5</v>
      </c>
      <c r="K101" s="64"/>
      <c r="L101" s="21"/>
    </row>
    <row r="102" spans="1:12" ht="7.95" customHeight="1" x14ac:dyDescent="0.3">
      <c r="A102" s="22"/>
      <c r="B102" s="22"/>
      <c r="C102" s="22"/>
      <c r="D102" s="22"/>
      <c r="E102" s="22"/>
      <c r="F102" s="22"/>
      <c r="G102" s="22"/>
      <c r="H102" s="22"/>
      <c r="I102" s="19"/>
      <c r="J102" s="22"/>
      <c r="K102" s="22"/>
      <c r="L102" s="33"/>
    </row>
    <row r="103" spans="1:12" ht="24.6" customHeight="1" x14ac:dyDescent="0.6">
      <c r="A103" s="382" t="s">
        <v>57</v>
      </c>
      <c r="B103" s="382"/>
      <c r="C103" s="382"/>
      <c r="D103" s="382"/>
      <c r="E103" s="382"/>
      <c r="F103" s="382"/>
      <c r="G103" s="382"/>
      <c r="H103" s="382"/>
      <c r="I103" s="382"/>
      <c r="J103" s="22"/>
      <c r="K103" s="22"/>
      <c r="L103" s="21"/>
    </row>
    <row r="104" spans="1:12" ht="9.6" customHeight="1" x14ac:dyDescent="0.3">
      <c r="A104" s="22"/>
      <c r="B104" s="22"/>
      <c r="C104" s="22"/>
      <c r="D104" s="22"/>
      <c r="E104" s="22"/>
      <c r="F104" s="22"/>
      <c r="G104" s="22"/>
      <c r="H104" s="22"/>
      <c r="I104" s="19"/>
      <c r="J104" s="22"/>
      <c r="K104" s="22"/>
      <c r="L104" s="33"/>
    </row>
    <row r="105" spans="1:12" ht="16.2" customHeight="1" x14ac:dyDescent="0.3">
      <c r="A105" s="442"/>
      <c r="B105" s="442"/>
      <c r="C105" s="442"/>
      <c r="E105" s="443" t="s">
        <v>38</v>
      </c>
      <c r="F105" s="443"/>
      <c r="G105" s="443"/>
      <c r="H105" s="443"/>
      <c r="I105" s="47"/>
      <c r="J105" s="28" t="s">
        <v>9</v>
      </c>
      <c r="K105" s="34"/>
      <c r="L105" s="21"/>
    </row>
    <row r="106" spans="1:12" ht="4.2" customHeight="1" x14ac:dyDescent="0.3">
      <c r="A106" s="442"/>
      <c r="B106" s="442"/>
      <c r="C106" s="442"/>
      <c r="D106" s="35"/>
      <c r="E106" s="35"/>
      <c r="F106" s="35"/>
      <c r="G106" s="35"/>
      <c r="H106" s="35"/>
      <c r="I106" s="36"/>
      <c r="J106" s="34"/>
      <c r="K106" s="34"/>
      <c r="L106" s="21"/>
    </row>
    <row r="107" spans="1:12" ht="16.2" customHeight="1" x14ac:dyDescent="0.3">
      <c r="A107" s="442"/>
      <c r="B107" s="442"/>
      <c r="C107" s="442"/>
      <c r="D107" s="13"/>
      <c r="E107" s="444" t="s">
        <v>189</v>
      </c>
      <c r="F107" s="444"/>
      <c r="G107" s="444"/>
      <c r="H107" s="444"/>
      <c r="I107" s="47"/>
      <c r="J107" s="28" t="s">
        <v>6</v>
      </c>
      <c r="K107" s="34"/>
      <c r="L107" s="21"/>
    </row>
    <row r="108" spans="1:12" ht="4.2" customHeight="1" x14ac:dyDescent="0.3">
      <c r="A108" s="442"/>
      <c r="B108" s="442"/>
      <c r="C108" s="442"/>
      <c r="D108" s="35"/>
      <c r="E108" s="35"/>
      <c r="F108" s="35"/>
      <c r="G108" s="35"/>
      <c r="H108" s="35"/>
      <c r="I108" s="34"/>
      <c r="J108" s="34"/>
      <c r="K108" s="34"/>
      <c r="L108" s="21"/>
    </row>
    <row r="109" spans="1:12" ht="16.2" customHeight="1" x14ac:dyDescent="0.3">
      <c r="A109" s="442"/>
      <c r="B109" s="442"/>
      <c r="C109" s="442"/>
      <c r="D109" s="13"/>
      <c r="E109" s="443" t="s">
        <v>39</v>
      </c>
      <c r="F109" s="443"/>
      <c r="G109" s="443"/>
      <c r="H109" s="443"/>
      <c r="I109" s="47"/>
      <c r="J109" s="28" t="s">
        <v>6</v>
      </c>
      <c r="K109" s="34"/>
      <c r="L109" s="21"/>
    </row>
    <row r="110" spans="1:12" ht="4.2" customHeight="1" x14ac:dyDescent="0.3">
      <c r="A110" s="442"/>
      <c r="B110" s="442"/>
      <c r="C110" s="442"/>
      <c r="D110" s="6"/>
      <c r="E110" s="6"/>
      <c r="F110" s="6"/>
      <c r="G110" s="6"/>
      <c r="H110" s="6"/>
      <c r="I110" s="34"/>
      <c r="J110" s="34"/>
      <c r="K110" s="34"/>
      <c r="L110" s="21"/>
    </row>
    <row r="111" spans="1:12" ht="16.2" customHeight="1" x14ac:dyDescent="0.3">
      <c r="A111" s="442"/>
      <c r="B111" s="442"/>
      <c r="C111" s="442"/>
      <c r="D111" s="34"/>
      <c r="E111" s="443" t="s">
        <v>40</v>
      </c>
      <c r="F111" s="443"/>
      <c r="G111" s="443"/>
      <c r="H111" s="443"/>
      <c r="I111" s="47">
        <v>1</v>
      </c>
      <c r="J111" s="28" t="s">
        <v>7</v>
      </c>
      <c r="K111" s="34"/>
      <c r="L111" s="21"/>
    </row>
    <row r="112" spans="1:12" ht="15" customHeight="1" x14ac:dyDescent="0.3">
      <c r="A112" s="25"/>
      <c r="B112" s="25"/>
      <c r="C112" s="25"/>
      <c r="D112" s="25"/>
      <c r="E112" s="25"/>
      <c r="F112" s="25"/>
      <c r="G112" s="25"/>
      <c r="H112" s="25"/>
      <c r="I112" s="25"/>
      <c r="J112" s="25"/>
      <c r="K112" s="25"/>
      <c r="L112" s="33"/>
    </row>
    <row r="113" spans="1:12" ht="27" customHeight="1" x14ac:dyDescent="0.3">
      <c r="A113" s="6"/>
      <c r="B113" s="37"/>
      <c r="C113" s="6"/>
      <c r="D113" s="85" t="str">
        <f>A52</f>
        <v>Bineuse "rotative poireau"</v>
      </c>
      <c r="E113" s="56" t="s">
        <v>1</v>
      </c>
      <c r="F113" s="56" t="s">
        <v>10</v>
      </c>
      <c r="G113" s="56" t="s">
        <v>0</v>
      </c>
      <c r="H113" s="445" t="s">
        <v>15</v>
      </c>
      <c r="I113" s="445"/>
      <c r="J113" s="445"/>
      <c r="K113" s="445"/>
      <c r="L113" s="21"/>
    </row>
    <row r="114" spans="1:12" ht="14.4" customHeight="1" x14ac:dyDescent="0.3">
      <c r="A114" s="6"/>
      <c r="B114" s="37"/>
      <c r="C114" s="6"/>
      <c r="D114" s="446" t="s">
        <v>5</v>
      </c>
      <c r="E114" s="446"/>
      <c r="F114" s="446"/>
      <c r="G114" s="446"/>
      <c r="H114" s="445"/>
      <c r="I114" s="445"/>
      <c r="J114" s="445"/>
      <c r="K114" s="445"/>
      <c r="L114" s="21"/>
    </row>
    <row r="115" spans="1:12" ht="16.2" customHeight="1" x14ac:dyDescent="0.3">
      <c r="A115" s="6"/>
      <c r="B115" s="192"/>
      <c r="C115" s="6"/>
      <c r="D115" s="193">
        <f>I68</f>
        <v>0</v>
      </c>
      <c r="E115" s="57">
        <f>I107/I111</f>
        <v>0</v>
      </c>
      <c r="F115" s="58">
        <f>I109/I111</f>
        <v>0</v>
      </c>
      <c r="G115" s="58">
        <f>I105*I52</f>
        <v>0</v>
      </c>
      <c r="H115" s="447">
        <f>D115+E115+F115+G115</f>
        <v>0</v>
      </c>
      <c r="I115" s="447"/>
      <c r="J115" s="448" t="s">
        <v>5</v>
      </c>
      <c r="K115" s="448"/>
      <c r="L115" s="21"/>
    </row>
    <row r="116" spans="1:12" ht="4.2" customHeight="1" x14ac:dyDescent="0.3">
      <c r="A116" s="22"/>
      <c r="B116" s="22"/>
      <c r="C116" s="22"/>
      <c r="D116" s="22"/>
      <c r="E116" s="22"/>
      <c r="F116" s="22"/>
      <c r="G116" s="22"/>
      <c r="H116" s="22"/>
      <c r="I116" s="22"/>
      <c r="J116" s="22"/>
      <c r="K116" s="22"/>
      <c r="L116" s="33"/>
    </row>
    <row r="117" spans="1:12" ht="16.2" customHeight="1" x14ac:dyDescent="0.3">
      <c r="A117" s="22"/>
      <c r="B117" s="42" t="s">
        <v>42</v>
      </c>
      <c r="C117" s="89">
        <f>F71</f>
        <v>0</v>
      </c>
      <c r="D117" s="59">
        <f>H115+I85</f>
        <v>0</v>
      </c>
      <c r="E117" s="60" t="s">
        <v>5</v>
      </c>
      <c r="F117" s="42" t="s">
        <v>42</v>
      </c>
      <c r="G117" s="449">
        <f>F87</f>
        <v>0</v>
      </c>
      <c r="H117" s="449"/>
      <c r="I117" s="61">
        <f>H115+I101</f>
        <v>0</v>
      </c>
      <c r="J117" s="60" t="s">
        <v>5</v>
      </c>
      <c r="K117" s="60"/>
      <c r="L117" s="21"/>
    </row>
    <row r="118" spans="1:12" ht="5.4" customHeight="1" x14ac:dyDescent="0.3">
      <c r="A118" s="22"/>
      <c r="B118" s="22"/>
      <c r="C118" s="22"/>
      <c r="D118" s="24"/>
      <c r="E118" s="24"/>
      <c r="F118" s="24"/>
      <c r="G118" s="24"/>
      <c r="H118" s="38"/>
      <c r="J118" s="22"/>
      <c r="K118" s="22"/>
      <c r="L118" s="21"/>
    </row>
    <row r="119" spans="1:12" ht="28.95" customHeight="1" x14ac:dyDescent="0.3">
      <c r="A119" s="22"/>
      <c r="B119" s="22"/>
      <c r="C119" s="42" t="s">
        <v>42</v>
      </c>
      <c r="D119" s="46">
        <f>F71</f>
        <v>0</v>
      </c>
      <c r="E119" s="43" t="s">
        <v>43</v>
      </c>
      <c r="F119" s="46">
        <f>F87</f>
        <v>0</v>
      </c>
      <c r="G119" s="40">
        <f>H115+I101+I85</f>
        <v>0</v>
      </c>
      <c r="H119" s="41" t="s">
        <v>5</v>
      </c>
      <c r="I119" s="39"/>
      <c r="J119" s="6"/>
      <c r="K119" s="6"/>
      <c r="L119" s="21"/>
    </row>
    <row r="120" spans="1:12" ht="4.2" customHeight="1" x14ac:dyDescent="0.3">
      <c r="A120" s="22"/>
      <c r="B120" s="22"/>
      <c r="C120" s="22"/>
      <c r="D120" s="22"/>
      <c r="E120" s="22"/>
      <c r="F120" s="22"/>
      <c r="G120" s="22"/>
      <c r="H120" s="22"/>
      <c r="I120" s="22"/>
      <c r="J120" s="22"/>
      <c r="K120" s="22"/>
      <c r="L120" s="21"/>
    </row>
    <row r="121" spans="1:12" ht="11.4" customHeight="1" x14ac:dyDescent="0.3">
      <c r="A121" s="22"/>
      <c r="B121" s="44" t="s">
        <v>14</v>
      </c>
      <c r="C121" s="22"/>
      <c r="D121" s="22"/>
      <c r="E121" s="22"/>
      <c r="F121" s="22"/>
      <c r="G121" s="22"/>
      <c r="H121" s="22"/>
      <c r="I121" s="22"/>
      <c r="J121" s="22"/>
      <c r="K121" s="22"/>
      <c r="L121" s="21"/>
    </row>
    <row r="122" spans="1:12" ht="4.2" customHeight="1" x14ac:dyDescent="0.3">
      <c r="A122" s="22"/>
      <c r="B122" s="22"/>
      <c r="C122" s="22"/>
      <c r="D122" s="22"/>
      <c r="E122" s="22"/>
      <c r="F122" s="22"/>
      <c r="G122" s="22"/>
      <c r="H122" s="22"/>
      <c r="I122" s="22"/>
      <c r="J122" s="22"/>
      <c r="K122" s="22"/>
      <c r="L122" s="21"/>
    </row>
    <row r="123" spans="1:12" x14ac:dyDescent="0.3">
      <c r="A123" s="22"/>
      <c r="B123" s="1"/>
      <c r="C123" s="6"/>
      <c r="D123" s="45"/>
      <c r="E123" s="22"/>
      <c r="F123" s="22"/>
      <c r="G123" s="22"/>
      <c r="H123" s="22"/>
      <c r="I123" s="22"/>
      <c r="J123" s="22"/>
      <c r="K123" s="22"/>
      <c r="L123" s="21"/>
    </row>
    <row r="124" spans="1:12" ht="49.95" customHeight="1" x14ac:dyDescent="0.3">
      <c r="A124" s="6"/>
      <c r="B124" s="6"/>
      <c r="C124" s="8"/>
      <c r="D124" s="6"/>
      <c r="E124" s="6"/>
      <c r="F124" s="6"/>
      <c r="G124" s="6"/>
      <c r="H124" s="6"/>
      <c r="I124" s="6"/>
      <c r="J124" s="6"/>
      <c r="K124" s="6"/>
    </row>
  </sheetData>
  <sheetProtection algorithmName="SHA-512" hashValue="P2QJr+DsWoqoLrX8olej9UWDQGrAl8uG+coNSZml4C3Jj3i/g5i4XFASSVHDxNEbixz9zHj2+yFqI6zzQstWTg==" saltValue="GuBVa9xg2PJmCCNjsXx80Q==" spinCount="100000" sheet="1" objects="1" scenarios="1" selectLockedCells="1"/>
  <mergeCells count="83">
    <mergeCell ref="H113:K114"/>
    <mergeCell ref="D114:G114"/>
    <mergeCell ref="H115:I115"/>
    <mergeCell ref="J115:K115"/>
    <mergeCell ref="G117:H117"/>
    <mergeCell ref="F101:H101"/>
    <mergeCell ref="A103:I103"/>
    <mergeCell ref="A105:C111"/>
    <mergeCell ref="E105:H105"/>
    <mergeCell ref="E107:H107"/>
    <mergeCell ref="E109:H109"/>
    <mergeCell ref="E111:H111"/>
    <mergeCell ref="F68:H68"/>
    <mergeCell ref="A71:D71"/>
    <mergeCell ref="F71:I71"/>
    <mergeCell ref="F85:H85"/>
    <mergeCell ref="A87:D87"/>
    <mergeCell ref="F87:I87"/>
    <mergeCell ref="A47:K47"/>
    <mergeCell ref="A48:I48"/>
    <mergeCell ref="C50:G50"/>
    <mergeCell ref="H50:K50"/>
    <mergeCell ref="A52:D52"/>
    <mergeCell ref="F52:G52"/>
    <mergeCell ref="C43:D43"/>
    <mergeCell ref="B44:D45"/>
    <mergeCell ref="H44:J45"/>
    <mergeCell ref="B46:D46"/>
    <mergeCell ref="E46:G46"/>
    <mergeCell ref="H46:J46"/>
    <mergeCell ref="C38:K38"/>
    <mergeCell ref="B40:D41"/>
    <mergeCell ref="H41:J41"/>
    <mergeCell ref="B42:D42"/>
    <mergeCell ref="E42:G42"/>
    <mergeCell ref="H42:J42"/>
    <mergeCell ref="I32:J37"/>
    <mergeCell ref="C35:C37"/>
    <mergeCell ref="D35:D37"/>
    <mergeCell ref="E35:E37"/>
    <mergeCell ref="F35:F37"/>
    <mergeCell ref="G35:G37"/>
    <mergeCell ref="H35:H37"/>
    <mergeCell ref="C32:C34"/>
    <mergeCell ref="D32:D34"/>
    <mergeCell ref="E32:E34"/>
    <mergeCell ref="F32:F34"/>
    <mergeCell ref="G32:G34"/>
    <mergeCell ref="H32:H34"/>
    <mergeCell ref="C29:C31"/>
    <mergeCell ref="D29:D31"/>
    <mergeCell ref="E29:E31"/>
    <mergeCell ref="F29:F31"/>
    <mergeCell ref="G29:G31"/>
    <mergeCell ref="H29:H31"/>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A17:K19"/>
    <mergeCell ref="C21:C22"/>
    <mergeCell ref="D21:D22"/>
    <mergeCell ref="E21:F21"/>
    <mergeCell ref="G21:G22"/>
    <mergeCell ref="H21:H22"/>
    <mergeCell ref="I21:J22"/>
    <mergeCell ref="A13:K15"/>
    <mergeCell ref="D2:G2"/>
    <mergeCell ref="D5:G5"/>
    <mergeCell ref="A7:I7"/>
    <mergeCell ref="J7:K7"/>
    <mergeCell ref="A9:K11"/>
  </mergeCells>
  <hyperlinks>
    <hyperlink ref="E43" r:id="rId1" xr:uid="{00000000-0004-0000-04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T124"/>
  <sheetViews>
    <sheetView view="pageBreakPreview" topLeftCell="A40" zoomScale="130" zoomScaleNormal="100" zoomScaleSheetLayoutView="130" workbookViewId="0">
      <selection activeCell="I52" sqref="I52"/>
    </sheetView>
  </sheetViews>
  <sheetFormatPr baseColWidth="10" defaultRowHeight="14.4" x14ac:dyDescent="0.3"/>
  <cols>
    <col min="1" max="1" width="3.88671875" customWidth="1"/>
    <col min="2" max="2" width="3.5546875" customWidth="1"/>
    <col min="3" max="3" width="21.6640625" customWidth="1"/>
    <col min="4" max="4" width="13.44140625" customWidth="1"/>
    <col min="5" max="5" width="12.88671875" customWidth="1"/>
    <col min="6" max="6" width="13.44140625" customWidth="1"/>
    <col min="7" max="8" width="12.44140625" customWidth="1"/>
    <col min="9" max="9" width="10.44140625" customWidth="1"/>
    <col min="10" max="10" width="4.109375" customWidth="1"/>
    <col min="11" max="11" width="3.88671875" customWidth="1"/>
    <col min="12" max="12" width="93.88671875" customWidth="1"/>
  </cols>
  <sheetData>
    <row r="1" spans="1:12" ht="19.95" customHeight="1" x14ac:dyDescent="0.4">
      <c r="A1" s="17"/>
      <c r="B1" s="17"/>
      <c r="C1" s="17"/>
      <c r="D1" s="17"/>
      <c r="E1" s="17"/>
      <c r="F1" s="17"/>
      <c r="G1" s="17"/>
      <c r="H1" s="17"/>
      <c r="I1" s="17"/>
      <c r="J1" s="17"/>
      <c r="K1" s="17"/>
      <c r="L1" s="13"/>
    </row>
    <row r="2" spans="1:12" ht="28.95" customHeight="1" x14ac:dyDescent="0.65">
      <c r="A2" s="6"/>
      <c r="B2" s="18"/>
      <c r="C2" s="18"/>
      <c r="D2" s="381" t="s">
        <v>49</v>
      </c>
      <c r="E2" s="381"/>
      <c r="F2" s="381"/>
      <c r="G2" s="381"/>
      <c r="H2" s="18"/>
      <c r="I2" s="18"/>
      <c r="J2" s="18"/>
      <c r="K2" s="18"/>
      <c r="L2" s="13"/>
    </row>
    <row r="3" spans="1:12" ht="14.4" hidden="1" customHeight="1" x14ac:dyDescent="0.65">
      <c r="A3" s="6"/>
      <c r="B3" s="6"/>
      <c r="C3" s="6"/>
      <c r="D3" s="48"/>
      <c r="E3" s="48"/>
      <c r="F3" s="48"/>
      <c r="G3" s="48"/>
      <c r="H3" s="6"/>
      <c r="I3" s="6"/>
      <c r="J3" s="6"/>
      <c r="K3" s="6"/>
      <c r="L3" s="13"/>
    </row>
    <row r="4" spans="1:12" ht="0.6" customHeight="1" x14ac:dyDescent="0.65">
      <c r="A4" s="6"/>
      <c r="B4" s="6"/>
      <c r="C4" s="6"/>
      <c r="D4" s="48"/>
      <c r="E4" s="48"/>
      <c r="F4" s="48"/>
      <c r="G4" s="48"/>
      <c r="H4" s="6"/>
      <c r="I4" s="6"/>
      <c r="J4" s="6"/>
      <c r="K4" s="6"/>
      <c r="L4" s="13"/>
    </row>
    <row r="5" spans="1:12" ht="33.6" customHeight="1" x14ac:dyDescent="0.65">
      <c r="A5" s="6"/>
      <c r="B5" s="6"/>
      <c r="C5" s="6"/>
      <c r="D5" s="381" t="s">
        <v>50</v>
      </c>
      <c r="E5" s="381"/>
      <c r="F5" s="381"/>
      <c r="G5" s="381"/>
      <c r="H5" s="6"/>
      <c r="I5" s="6"/>
      <c r="J5" s="6"/>
      <c r="K5" s="6"/>
      <c r="L5" s="13"/>
    </row>
    <row r="6" spans="1:12" ht="24.6" customHeight="1" x14ac:dyDescent="0.3">
      <c r="A6" s="6"/>
      <c r="B6" s="6"/>
      <c r="C6" s="6"/>
      <c r="D6" s="6"/>
      <c r="E6" s="6"/>
      <c r="F6" s="6"/>
      <c r="G6" s="6"/>
      <c r="H6" s="6"/>
      <c r="I6" s="6"/>
      <c r="J6" s="6"/>
      <c r="K6" s="6"/>
      <c r="L6" s="13"/>
    </row>
    <row r="7" spans="1:12" ht="25.2" x14ac:dyDescent="0.6">
      <c r="A7" s="382" t="s">
        <v>163</v>
      </c>
      <c r="B7" s="382"/>
      <c r="C7" s="382"/>
      <c r="D7" s="382"/>
      <c r="E7" s="382"/>
      <c r="F7" s="382"/>
      <c r="G7" s="382"/>
      <c r="H7" s="382"/>
      <c r="I7" s="382"/>
      <c r="J7" s="383">
        <v>2021</v>
      </c>
      <c r="K7" s="383"/>
      <c r="L7" s="13"/>
    </row>
    <row r="8" spans="1:12" ht="7.2" customHeight="1" x14ac:dyDescent="0.3">
      <c r="A8" s="6"/>
      <c r="B8" s="6"/>
      <c r="C8" s="6"/>
      <c r="D8" s="6"/>
      <c r="E8" s="6"/>
      <c r="F8" s="6"/>
      <c r="G8" s="6"/>
      <c r="H8" s="6"/>
      <c r="I8" s="6"/>
      <c r="J8" s="6"/>
      <c r="K8" s="6"/>
      <c r="L8" s="13"/>
    </row>
    <row r="9" spans="1:12" ht="16.2" customHeight="1" x14ac:dyDescent="0.3">
      <c r="A9" s="450" t="s">
        <v>153</v>
      </c>
      <c r="B9" s="450"/>
      <c r="C9" s="450"/>
      <c r="D9" s="450"/>
      <c r="E9" s="450"/>
      <c r="F9" s="450"/>
      <c r="G9" s="450"/>
      <c r="H9" s="450"/>
      <c r="I9" s="450"/>
      <c r="J9" s="450"/>
      <c r="K9" s="450"/>
      <c r="L9" s="13"/>
    </row>
    <row r="10" spans="1:12" ht="16.2" customHeight="1" x14ac:dyDescent="0.3">
      <c r="A10" s="450"/>
      <c r="B10" s="450"/>
      <c r="C10" s="450"/>
      <c r="D10" s="450"/>
      <c r="E10" s="450"/>
      <c r="F10" s="450"/>
      <c r="G10" s="450"/>
      <c r="H10" s="450"/>
      <c r="I10" s="450"/>
      <c r="J10" s="450"/>
      <c r="K10" s="450"/>
      <c r="L10" s="13"/>
    </row>
    <row r="11" spans="1:12" ht="16.2" customHeight="1" x14ac:dyDescent="0.3">
      <c r="A11" s="450"/>
      <c r="B11" s="450"/>
      <c r="C11" s="450"/>
      <c r="D11" s="450"/>
      <c r="E11" s="450"/>
      <c r="F11" s="450"/>
      <c r="G11" s="450"/>
      <c r="H11" s="450"/>
      <c r="I11" s="450"/>
      <c r="J11" s="450"/>
      <c r="K11" s="450"/>
      <c r="L11" s="13"/>
    </row>
    <row r="12" spans="1:12" ht="12" customHeight="1" x14ac:dyDescent="0.3">
      <c r="A12" s="6"/>
      <c r="B12" s="7"/>
      <c r="C12" s="7"/>
      <c r="D12" s="7"/>
      <c r="E12" s="7"/>
      <c r="F12" s="7"/>
      <c r="G12" s="7"/>
      <c r="H12" s="7"/>
      <c r="I12" s="7"/>
      <c r="J12" s="7"/>
      <c r="K12" s="6"/>
      <c r="L12" s="13"/>
    </row>
    <row r="13" spans="1:12" ht="16.2" customHeight="1" x14ac:dyDescent="0.3">
      <c r="A13" s="380" t="s">
        <v>147</v>
      </c>
      <c r="B13" s="380"/>
      <c r="C13" s="380"/>
      <c r="D13" s="380"/>
      <c r="E13" s="380"/>
      <c r="F13" s="380"/>
      <c r="G13" s="380"/>
      <c r="H13" s="380"/>
      <c r="I13" s="380"/>
      <c r="J13" s="380"/>
      <c r="K13" s="380"/>
      <c r="L13" s="13"/>
    </row>
    <row r="14" spans="1:12" ht="31.2" customHeight="1" x14ac:dyDescent="0.3">
      <c r="A14" s="380"/>
      <c r="B14" s="380"/>
      <c r="C14" s="380"/>
      <c r="D14" s="380"/>
      <c r="E14" s="380"/>
      <c r="F14" s="380"/>
      <c r="G14" s="380"/>
      <c r="H14" s="380"/>
      <c r="I14" s="380"/>
      <c r="J14" s="380"/>
      <c r="K14" s="380"/>
      <c r="L14" s="13"/>
    </row>
    <row r="15" spans="1:12" ht="16.2" customHeight="1" x14ac:dyDescent="0.3">
      <c r="A15" s="380"/>
      <c r="B15" s="380"/>
      <c r="C15" s="380"/>
      <c r="D15" s="380"/>
      <c r="E15" s="380"/>
      <c r="F15" s="380"/>
      <c r="G15" s="380"/>
      <c r="H15" s="380"/>
      <c r="I15" s="380"/>
      <c r="J15" s="380"/>
      <c r="K15" s="380"/>
      <c r="L15" s="13"/>
    </row>
    <row r="16" spans="1:12" ht="133.19999999999999" customHeight="1" x14ac:dyDescent="0.3">
      <c r="A16" s="6"/>
      <c r="B16" s="6"/>
      <c r="C16" s="6"/>
      <c r="D16" s="6"/>
      <c r="E16" s="6"/>
      <c r="F16" s="6"/>
      <c r="G16" s="6"/>
      <c r="H16" s="6"/>
      <c r="I16" s="6"/>
      <c r="J16" s="6"/>
      <c r="K16" s="6"/>
      <c r="L16" s="13"/>
    </row>
    <row r="17" spans="1:12" ht="16.2" customHeight="1" x14ac:dyDescent="0.3">
      <c r="A17" s="384" t="s">
        <v>161</v>
      </c>
      <c r="B17" s="384"/>
      <c r="C17" s="384"/>
      <c r="D17" s="384"/>
      <c r="E17" s="384"/>
      <c r="F17" s="384"/>
      <c r="G17" s="384"/>
      <c r="H17" s="384"/>
      <c r="I17" s="384"/>
      <c r="J17" s="384"/>
      <c r="K17" s="384"/>
      <c r="L17" s="13"/>
    </row>
    <row r="18" spans="1:12" ht="16.2" customHeight="1" x14ac:dyDescent="0.3">
      <c r="A18" s="384"/>
      <c r="B18" s="384"/>
      <c r="C18" s="384"/>
      <c r="D18" s="384"/>
      <c r="E18" s="384"/>
      <c r="F18" s="384"/>
      <c r="G18" s="384"/>
      <c r="H18" s="384"/>
      <c r="I18" s="384"/>
      <c r="J18" s="384"/>
      <c r="K18" s="384"/>
      <c r="L18" s="13"/>
    </row>
    <row r="19" spans="1:12" ht="16.2" customHeight="1" x14ac:dyDescent="0.3">
      <c r="A19" s="384"/>
      <c r="B19" s="384"/>
      <c r="C19" s="384"/>
      <c r="D19" s="384"/>
      <c r="E19" s="384"/>
      <c r="F19" s="384"/>
      <c r="G19" s="384"/>
      <c r="H19" s="384"/>
      <c r="I19" s="384"/>
      <c r="J19" s="384"/>
      <c r="K19" s="384"/>
      <c r="L19" s="13"/>
    </row>
    <row r="20" spans="1:12" ht="12" customHeight="1" x14ac:dyDescent="0.3">
      <c r="A20" s="6"/>
      <c r="B20" s="6"/>
      <c r="C20" s="6"/>
      <c r="D20" s="6"/>
      <c r="E20" s="6"/>
      <c r="F20" s="6"/>
      <c r="G20" s="6"/>
      <c r="H20" s="6"/>
      <c r="I20" s="6"/>
      <c r="J20" s="6"/>
      <c r="K20" s="6"/>
      <c r="L20" s="13"/>
    </row>
    <row r="21" spans="1:12" ht="18.600000000000001" customHeight="1" x14ac:dyDescent="0.3">
      <c r="A21" s="6"/>
      <c r="B21" s="6"/>
      <c r="C21" s="385" t="s">
        <v>32</v>
      </c>
      <c r="D21" s="385" t="s">
        <v>31</v>
      </c>
      <c r="E21" s="385" t="s">
        <v>51</v>
      </c>
      <c r="F21" s="385"/>
      <c r="G21" s="385" t="s">
        <v>52</v>
      </c>
      <c r="H21" s="385" t="s">
        <v>1</v>
      </c>
      <c r="I21" s="386" t="s">
        <v>21</v>
      </c>
      <c r="J21" s="386"/>
      <c r="K21" s="6"/>
      <c r="L21" s="13"/>
    </row>
    <row r="22" spans="1:12" ht="18.600000000000001" customHeight="1" x14ac:dyDescent="0.3">
      <c r="A22" s="6"/>
      <c r="B22" s="6"/>
      <c r="C22" s="385"/>
      <c r="D22" s="385"/>
      <c r="E22" s="94" t="s">
        <v>45</v>
      </c>
      <c r="F22" s="94" t="s">
        <v>46</v>
      </c>
      <c r="G22" s="385"/>
      <c r="H22" s="385"/>
      <c r="I22" s="387"/>
      <c r="J22" s="387"/>
      <c r="K22" s="6"/>
      <c r="L22" s="13"/>
    </row>
    <row r="23" spans="1:12" ht="15" customHeight="1" x14ac:dyDescent="0.3">
      <c r="A23" s="6"/>
      <c r="B23" s="6"/>
      <c r="C23" s="402" t="s">
        <v>67</v>
      </c>
      <c r="D23" s="403">
        <v>87600</v>
      </c>
      <c r="E23" s="404">
        <v>60</v>
      </c>
      <c r="F23" s="405">
        <v>120</v>
      </c>
      <c r="G23" s="406">
        <v>1.5</v>
      </c>
      <c r="H23" s="388" t="s">
        <v>16</v>
      </c>
      <c r="I23" s="389" t="s">
        <v>65</v>
      </c>
      <c r="J23" s="390"/>
      <c r="K23" s="6"/>
      <c r="L23" s="13"/>
    </row>
    <row r="24" spans="1:12" ht="15" customHeight="1" x14ac:dyDescent="0.3">
      <c r="A24" s="6"/>
      <c r="B24" s="6"/>
      <c r="C24" s="402"/>
      <c r="D24" s="403"/>
      <c r="E24" s="404"/>
      <c r="F24" s="405"/>
      <c r="G24" s="407"/>
      <c r="H24" s="388"/>
      <c r="I24" s="391"/>
      <c r="J24" s="392"/>
      <c r="K24" s="6"/>
      <c r="L24" s="13"/>
    </row>
    <row r="25" spans="1:12" ht="15" customHeight="1" x14ac:dyDescent="0.3">
      <c r="A25" s="6"/>
      <c r="B25" s="6"/>
      <c r="C25" s="402"/>
      <c r="D25" s="403"/>
      <c r="E25" s="404"/>
      <c r="F25" s="405"/>
      <c r="G25" s="407"/>
      <c r="H25" s="388"/>
      <c r="I25" s="393"/>
      <c r="J25" s="394"/>
      <c r="K25" s="6"/>
      <c r="L25" s="13"/>
    </row>
    <row r="26" spans="1:12" ht="15" customHeight="1" x14ac:dyDescent="0.3">
      <c r="A26" s="6"/>
      <c r="B26" s="6"/>
      <c r="C26" s="395"/>
      <c r="D26" s="396"/>
      <c r="E26" s="397"/>
      <c r="F26" s="398"/>
      <c r="G26" s="399"/>
      <c r="H26" s="401"/>
      <c r="I26" s="393" t="s">
        <v>53</v>
      </c>
      <c r="J26" s="394"/>
      <c r="K26" s="6"/>
      <c r="L26" s="13"/>
    </row>
    <row r="27" spans="1:12" ht="15" customHeight="1" x14ac:dyDescent="0.3">
      <c r="A27" s="6"/>
      <c r="B27" s="6"/>
      <c r="C27" s="395"/>
      <c r="D27" s="396"/>
      <c r="E27" s="397"/>
      <c r="F27" s="398"/>
      <c r="G27" s="400"/>
      <c r="H27" s="401"/>
      <c r="I27" s="393"/>
      <c r="J27" s="394"/>
      <c r="K27" s="6"/>
      <c r="L27" s="13"/>
    </row>
    <row r="28" spans="1:12" ht="15" customHeight="1" x14ac:dyDescent="0.3">
      <c r="A28" s="6"/>
      <c r="B28" s="6"/>
      <c r="C28" s="395"/>
      <c r="D28" s="396"/>
      <c r="E28" s="397"/>
      <c r="F28" s="398"/>
      <c r="G28" s="400"/>
      <c r="H28" s="401"/>
      <c r="I28" s="393"/>
      <c r="J28" s="394"/>
      <c r="K28" s="6"/>
      <c r="L28" s="13"/>
    </row>
    <row r="29" spans="1:12" ht="15" customHeight="1" x14ac:dyDescent="0.3">
      <c r="A29" s="6"/>
      <c r="B29" s="6"/>
      <c r="C29" s="402"/>
      <c r="D29" s="403"/>
      <c r="E29" s="404"/>
      <c r="F29" s="405"/>
      <c r="G29" s="406"/>
      <c r="H29" s="388"/>
      <c r="I29" s="82"/>
      <c r="J29" s="83"/>
      <c r="K29" s="6"/>
      <c r="L29" s="13"/>
    </row>
    <row r="30" spans="1:12" ht="15" customHeight="1" x14ac:dyDescent="0.3">
      <c r="A30" s="6"/>
      <c r="B30" s="6"/>
      <c r="C30" s="402"/>
      <c r="D30" s="403"/>
      <c r="E30" s="404"/>
      <c r="F30" s="405"/>
      <c r="G30" s="407"/>
      <c r="H30" s="388"/>
      <c r="I30" s="82"/>
      <c r="J30" s="83"/>
      <c r="K30" s="6"/>
      <c r="L30" s="13"/>
    </row>
    <row r="31" spans="1:12" ht="15" customHeight="1" x14ac:dyDescent="0.3">
      <c r="A31" s="6"/>
      <c r="B31" s="6"/>
      <c r="C31" s="402"/>
      <c r="D31" s="403"/>
      <c r="E31" s="404"/>
      <c r="F31" s="405"/>
      <c r="G31" s="407"/>
      <c r="H31" s="388"/>
      <c r="I31" s="82"/>
      <c r="J31" s="83"/>
      <c r="K31" s="6"/>
      <c r="L31" s="13"/>
    </row>
    <row r="32" spans="1:12" ht="15" customHeight="1" x14ac:dyDescent="0.3">
      <c r="A32" s="6"/>
      <c r="B32" s="6"/>
      <c r="C32" s="395"/>
      <c r="D32" s="396"/>
      <c r="E32" s="397"/>
      <c r="F32" s="398"/>
      <c r="G32" s="399"/>
      <c r="H32" s="401"/>
      <c r="I32" s="408" t="s">
        <v>157</v>
      </c>
      <c r="J32" s="409"/>
      <c r="K32" s="6"/>
      <c r="L32" s="13"/>
    </row>
    <row r="33" spans="1:13" ht="15" customHeight="1" x14ac:dyDescent="0.3">
      <c r="A33" s="6"/>
      <c r="B33" s="6"/>
      <c r="C33" s="395"/>
      <c r="D33" s="396"/>
      <c r="E33" s="397"/>
      <c r="F33" s="398"/>
      <c r="G33" s="400"/>
      <c r="H33" s="401"/>
      <c r="I33" s="408"/>
      <c r="J33" s="409"/>
      <c r="K33" s="6"/>
      <c r="L33" s="13"/>
    </row>
    <row r="34" spans="1:13" ht="15" customHeight="1" x14ac:dyDescent="0.3">
      <c r="A34" s="6"/>
      <c r="B34" s="6"/>
      <c r="C34" s="395"/>
      <c r="D34" s="396"/>
      <c r="E34" s="397"/>
      <c r="F34" s="398"/>
      <c r="G34" s="400"/>
      <c r="H34" s="401"/>
      <c r="I34" s="408"/>
      <c r="J34" s="409"/>
      <c r="K34" s="6"/>
      <c r="L34" s="13"/>
    </row>
    <row r="35" spans="1:13" ht="15" customHeight="1" x14ac:dyDescent="0.3">
      <c r="A35" s="6"/>
      <c r="B35" s="6"/>
      <c r="C35" s="412"/>
      <c r="D35" s="403"/>
      <c r="E35" s="404"/>
      <c r="F35" s="405"/>
      <c r="G35" s="407"/>
      <c r="H35" s="388"/>
      <c r="I35" s="408"/>
      <c r="J35" s="409"/>
      <c r="K35" s="6"/>
      <c r="L35" s="13"/>
    </row>
    <row r="36" spans="1:13" ht="15" customHeight="1" x14ac:dyDescent="0.3">
      <c r="A36" s="6"/>
      <c r="B36" s="6"/>
      <c r="C36" s="412"/>
      <c r="D36" s="403"/>
      <c r="E36" s="404"/>
      <c r="F36" s="405"/>
      <c r="G36" s="407"/>
      <c r="H36" s="388"/>
      <c r="I36" s="408"/>
      <c r="J36" s="409"/>
      <c r="K36" s="6"/>
      <c r="L36" s="13"/>
    </row>
    <row r="37" spans="1:13" ht="15" customHeight="1" x14ac:dyDescent="0.3">
      <c r="A37" s="6"/>
      <c r="B37" s="6"/>
      <c r="C37" s="412"/>
      <c r="D37" s="403"/>
      <c r="E37" s="404"/>
      <c r="F37" s="405"/>
      <c r="G37" s="407"/>
      <c r="H37" s="388"/>
      <c r="I37" s="410"/>
      <c r="J37" s="411"/>
      <c r="K37" s="6"/>
      <c r="L37" s="13"/>
    </row>
    <row r="38" spans="1:13" ht="15.6" customHeight="1" x14ac:dyDescent="0.3">
      <c r="A38" s="6"/>
      <c r="B38" s="13"/>
      <c r="C38" s="413" t="s">
        <v>166</v>
      </c>
      <c r="D38" s="413"/>
      <c r="E38" s="413"/>
      <c r="F38" s="413"/>
      <c r="G38" s="413"/>
      <c r="H38" s="413"/>
      <c r="I38" s="413"/>
      <c r="J38" s="413"/>
      <c r="K38" s="413"/>
      <c r="L38" s="12"/>
      <c r="M38" s="12"/>
    </row>
    <row r="39" spans="1:13" ht="8.4" customHeight="1" x14ac:dyDescent="0.3">
      <c r="A39" s="6"/>
      <c r="B39" s="6"/>
      <c r="C39" s="11"/>
      <c r="D39" s="3"/>
      <c r="E39" s="4"/>
      <c r="F39" s="5"/>
      <c r="G39" s="2"/>
      <c r="H39" s="2"/>
      <c r="I39" s="2"/>
      <c r="J39" s="6"/>
      <c r="K39" s="6"/>
      <c r="L39" s="13"/>
    </row>
    <row r="40" spans="1:13" ht="15.6" customHeight="1" x14ac:dyDescent="0.3">
      <c r="A40" s="6"/>
      <c r="B40" s="414" t="s">
        <v>2</v>
      </c>
      <c r="C40" s="415"/>
      <c r="D40" s="416"/>
      <c r="E40" s="52" t="s">
        <v>18</v>
      </c>
      <c r="F40" s="52" t="s">
        <v>19</v>
      </c>
      <c r="G40" s="84" t="s">
        <v>54</v>
      </c>
      <c r="H40" s="16"/>
      <c r="I40" s="16"/>
      <c r="J40" s="16"/>
      <c r="K40" s="6"/>
      <c r="L40" s="13"/>
    </row>
    <row r="41" spans="1:13" ht="16.2" x14ac:dyDescent="0.3">
      <c r="A41" s="6"/>
      <c r="B41" s="417"/>
      <c r="C41" s="418"/>
      <c r="D41" s="419"/>
      <c r="E41" s="49">
        <v>102</v>
      </c>
      <c r="F41" s="50">
        <v>123</v>
      </c>
      <c r="G41" s="51">
        <v>147</v>
      </c>
      <c r="H41" s="420" t="s">
        <v>5</v>
      </c>
      <c r="I41" s="420"/>
      <c r="J41" s="420"/>
      <c r="K41" s="6"/>
      <c r="L41" s="13"/>
    </row>
    <row r="42" spans="1:13" ht="27" customHeight="1" x14ac:dyDescent="0.3">
      <c r="A42" s="6"/>
      <c r="B42" s="421" t="s">
        <v>33</v>
      </c>
      <c r="C42" s="421"/>
      <c r="D42" s="421"/>
      <c r="E42" s="422" t="s">
        <v>159</v>
      </c>
      <c r="F42" s="422"/>
      <c r="G42" s="422"/>
      <c r="H42" s="423" t="s">
        <v>167</v>
      </c>
      <c r="I42" s="423"/>
      <c r="J42" s="423"/>
      <c r="K42" s="6"/>
      <c r="L42" s="13"/>
    </row>
    <row r="43" spans="1:13" ht="12.6" customHeight="1" x14ac:dyDescent="0.3">
      <c r="A43" s="6"/>
      <c r="B43" s="14"/>
      <c r="C43" s="424" t="s">
        <v>47</v>
      </c>
      <c r="D43" s="424"/>
      <c r="E43" s="86" t="s">
        <v>48</v>
      </c>
      <c r="F43" s="15"/>
      <c r="G43" s="15"/>
      <c r="H43" s="15"/>
      <c r="I43" s="15"/>
      <c r="J43" s="15"/>
      <c r="K43" s="6"/>
      <c r="L43" s="13"/>
    </row>
    <row r="44" spans="1:13" ht="17.399999999999999" customHeight="1" x14ac:dyDescent="0.3">
      <c r="A44" s="6"/>
      <c r="B44" s="425" t="s">
        <v>62</v>
      </c>
      <c r="C44" s="425"/>
      <c r="D44" s="425"/>
      <c r="E44" s="91" t="s">
        <v>18</v>
      </c>
      <c r="F44" s="91" t="s">
        <v>19</v>
      </c>
      <c r="G44" s="93" t="s">
        <v>54</v>
      </c>
      <c r="H44" s="426" t="s">
        <v>20</v>
      </c>
      <c r="I44" s="426"/>
      <c r="J44" s="426"/>
      <c r="K44" s="6"/>
      <c r="L44" s="13"/>
    </row>
    <row r="45" spans="1:13" ht="16.2" x14ac:dyDescent="0.3">
      <c r="A45" s="6"/>
      <c r="B45" s="425"/>
      <c r="C45" s="425"/>
      <c r="D45" s="425"/>
      <c r="E45" s="53">
        <v>132</v>
      </c>
      <c r="F45" s="54">
        <v>153</v>
      </c>
      <c r="G45" s="55">
        <v>177</v>
      </c>
      <c r="H45" s="426"/>
      <c r="I45" s="426"/>
      <c r="J45" s="426"/>
      <c r="K45" s="6"/>
      <c r="L45" s="13"/>
    </row>
    <row r="46" spans="1:13" ht="27" customHeight="1" x14ac:dyDescent="0.3">
      <c r="A46" s="6"/>
      <c r="B46" s="427" t="s">
        <v>61</v>
      </c>
      <c r="C46" s="428"/>
      <c r="D46" s="429"/>
      <c r="E46" s="422" t="s">
        <v>159</v>
      </c>
      <c r="F46" s="422"/>
      <c r="G46" s="422"/>
      <c r="H46" s="430" t="s">
        <v>63</v>
      </c>
      <c r="I46" s="430"/>
      <c r="J46" s="431"/>
      <c r="K46" s="6"/>
      <c r="L46" s="13"/>
    </row>
    <row r="47" spans="1:13" ht="17.399999999999999" customHeight="1" x14ac:dyDescent="0.3">
      <c r="A47" s="432" t="s">
        <v>150</v>
      </c>
      <c r="B47" s="432"/>
      <c r="C47" s="432"/>
      <c r="D47" s="432"/>
      <c r="E47" s="432"/>
      <c r="F47" s="432"/>
      <c r="G47" s="432"/>
      <c r="H47" s="432"/>
      <c r="I47" s="432"/>
      <c r="J47" s="432"/>
      <c r="K47" s="432"/>
      <c r="L47" s="13"/>
    </row>
    <row r="48" spans="1:13" ht="23.4" customHeight="1" x14ac:dyDescent="0.6">
      <c r="A48" s="382" t="s">
        <v>60</v>
      </c>
      <c r="B48" s="382"/>
      <c r="C48" s="382"/>
      <c r="D48" s="382"/>
      <c r="E48" s="382"/>
      <c r="F48" s="382"/>
      <c r="G48" s="382"/>
      <c r="H48" s="382"/>
      <c r="I48" s="382"/>
      <c r="J48" s="6"/>
      <c r="K48" s="6"/>
      <c r="L48" s="13"/>
    </row>
    <row r="49" spans="1:20" ht="3.6" customHeight="1" x14ac:dyDescent="0.6">
      <c r="A49" s="92"/>
      <c r="B49" s="92"/>
      <c r="C49" s="92"/>
      <c r="D49" s="92"/>
      <c r="E49" s="92"/>
      <c r="F49" s="92"/>
      <c r="G49" s="92"/>
      <c r="H49" s="92"/>
      <c r="I49" s="92"/>
      <c r="J49" s="6"/>
      <c r="K49" s="6"/>
      <c r="L49" s="13"/>
    </row>
    <row r="50" spans="1:20" ht="56.4" customHeight="1" x14ac:dyDescent="0.3">
      <c r="A50" s="6"/>
      <c r="B50" s="6"/>
      <c r="C50" s="433" t="s">
        <v>44</v>
      </c>
      <c r="D50" s="433"/>
      <c r="E50" s="433"/>
      <c r="F50" s="433"/>
      <c r="G50" s="433"/>
      <c r="H50" s="434"/>
      <c r="I50" s="434"/>
      <c r="J50" s="434"/>
      <c r="K50" s="434"/>
      <c r="L50" s="13"/>
    </row>
    <row r="51" spans="1:20" ht="5.4" customHeight="1" x14ac:dyDescent="0.3">
      <c r="A51" s="6"/>
      <c r="B51" s="6"/>
      <c r="C51" s="6"/>
      <c r="D51" s="6"/>
      <c r="E51" s="6"/>
      <c r="F51" s="6"/>
      <c r="G51" s="6"/>
      <c r="H51" s="6"/>
      <c r="I51" s="6"/>
      <c r="J51" s="6"/>
      <c r="K51" s="6"/>
      <c r="L51" s="13"/>
    </row>
    <row r="52" spans="1:20" ht="18.600000000000001" customHeight="1" x14ac:dyDescent="0.3">
      <c r="A52" s="438" t="str">
        <f>A7</f>
        <v>Bineuse "Interrang poireau"</v>
      </c>
      <c r="B52" s="439"/>
      <c r="C52" s="439"/>
      <c r="D52" s="440"/>
      <c r="E52" s="76"/>
      <c r="F52" s="435"/>
      <c r="G52" s="435"/>
      <c r="H52" s="77" t="s">
        <v>8</v>
      </c>
      <c r="I52" s="78"/>
      <c r="J52" s="79" t="s">
        <v>162</v>
      </c>
      <c r="K52" s="80"/>
      <c r="L52" s="21"/>
      <c r="M52">
        <v>5</v>
      </c>
      <c r="N52">
        <v>7</v>
      </c>
      <c r="O52">
        <v>8</v>
      </c>
      <c r="P52">
        <v>10</v>
      </c>
      <c r="Q52">
        <v>12</v>
      </c>
    </row>
    <row r="53" spans="1:20" ht="4.2" customHeight="1" x14ac:dyDescent="0.3">
      <c r="A53" s="68"/>
      <c r="B53" s="22"/>
      <c r="C53" s="22"/>
      <c r="D53" s="22"/>
      <c r="E53" s="22"/>
      <c r="F53" s="22"/>
      <c r="G53" s="22"/>
      <c r="H53" s="22"/>
      <c r="I53" s="27"/>
      <c r="J53" s="28"/>
      <c r="K53" s="70"/>
      <c r="L53" s="21"/>
    </row>
    <row r="54" spans="1:20" ht="16.2" customHeight="1" x14ac:dyDescent="0.3">
      <c r="A54" s="68"/>
      <c r="B54" s="22" t="s">
        <v>22</v>
      </c>
      <c r="C54" s="22"/>
      <c r="D54" s="22"/>
      <c r="E54" s="22"/>
      <c r="F54" s="22"/>
      <c r="G54" s="22"/>
      <c r="H54" s="22"/>
      <c r="I54" s="30"/>
      <c r="J54" s="28" t="s">
        <v>11</v>
      </c>
      <c r="K54" s="70"/>
      <c r="L54" s="21"/>
    </row>
    <row r="55" spans="1:20" ht="4.2" customHeight="1" x14ac:dyDescent="0.3">
      <c r="A55" s="68"/>
      <c r="B55" s="22"/>
      <c r="C55" s="22"/>
      <c r="D55" s="22"/>
      <c r="E55" s="22"/>
      <c r="F55" s="22"/>
      <c r="G55" s="22"/>
      <c r="H55" s="22"/>
      <c r="I55" s="27"/>
      <c r="J55" s="28"/>
      <c r="K55" s="70"/>
      <c r="L55" s="21"/>
    </row>
    <row r="56" spans="1:20" x14ac:dyDescent="0.3">
      <c r="A56" s="68"/>
      <c r="B56" s="22" t="s">
        <v>23</v>
      </c>
      <c r="C56" s="22"/>
      <c r="D56" s="22"/>
      <c r="E56" s="22"/>
      <c r="F56" s="22"/>
      <c r="G56" s="22"/>
      <c r="H56" s="22"/>
      <c r="I56" s="30"/>
      <c r="J56" s="28" t="s">
        <v>30</v>
      </c>
      <c r="K56" s="70"/>
      <c r="L56" s="21"/>
      <c r="M56" s="9">
        <v>0.2</v>
      </c>
      <c r="N56" s="9">
        <v>0.15</v>
      </c>
      <c r="O56" s="9">
        <v>0.15</v>
      </c>
      <c r="P56" s="9">
        <v>0.12</v>
      </c>
      <c r="Q56" s="10">
        <v>0.1</v>
      </c>
    </row>
    <row r="57" spans="1:20" ht="4.2" customHeight="1" x14ac:dyDescent="0.3">
      <c r="A57" s="68"/>
      <c r="B57" s="22"/>
      <c r="C57" s="22"/>
      <c r="D57" s="22"/>
      <c r="E57" s="22"/>
      <c r="F57" s="22"/>
      <c r="G57" s="22"/>
      <c r="H57" s="22"/>
      <c r="I57" s="26"/>
      <c r="J57" s="28"/>
      <c r="K57" s="70"/>
      <c r="L57" s="21"/>
    </row>
    <row r="58" spans="1:20" x14ac:dyDescent="0.3">
      <c r="A58" s="68"/>
      <c r="B58" s="22" t="s">
        <v>28</v>
      </c>
      <c r="C58" s="22"/>
      <c r="D58" s="22"/>
      <c r="E58" s="22"/>
      <c r="F58" s="22"/>
      <c r="G58" s="22"/>
      <c r="H58" s="22"/>
      <c r="I58" s="95"/>
      <c r="J58" s="28" t="s">
        <v>12</v>
      </c>
      <c r="K58" s="70"/>
      <c r="L58" s="21"/>
      <c r="M58">
        <v>0.16669999999999999</v>
      </c>
      <c r="N58">
        <v>0.113</v>
      </c>
      <c r="O58">
        <v>0.106</v>
      </c>
      <c r="P58">
        <v>8.7099999999999997E-2</v>
      </c>
      <c r="Q58">
        <v>7.4800000000000005E-2</v>
      </c>
    </row>
    <row r="59" spans="1:20" ht="4.2" customHeight="1" x14ac:dyDescent="0.3">
      <c r="A59" s="68"/>
      <c r="B59" s="22"/>
      <c r="C59" s="22"/>
      <c r="D59" s="22"/>
      <c r="E59" s="22"/>
      <c r="F59" s="22"/>
      <c r="G59" s="22"/>
      <c r="H59" s="22"/>
      <c r="I59" s="26"/>
      <c r="J59" s="28"/>
      <c r="K59" s="70"/>
      <c r="L59" s="23"/>
    </row>
    <row r="60" spans="1:20" ht="14.4" customHeight="1" x14ac:dyDescent="0.3">
      <c r="A60" s="68"/>
      <c r="B60" s="22" t="s">
        <v>24</v>
      </c>
      <c r="C60" s="22"/>
      <c r="D60" s="22"/>
      <c r="E60" s="22"/>
      <c r="F60" s="22"/>
      <c r="G60" s="22"/>
      <c r="H60" s="22"/>
      <c r="I60" s="30"/>
      <c r="J60" s="28" t="s">
        <v>4</v>
      </c>
      <c r="K60" s="70"/>
      <c r="L60" s="21"/>
      <c r="T60">
        <v>15</v>
      </c>
    </row>
    <row r="61" spans="1:20" ht="4.2" customHeight="1" x14ac:dyDescent="0.3">
      <c r="A61" s="68"/>
      <c r="B61" s="22"/>
      <c r="C61" s="22"/>
      <c r="D61" s="22"/>
      <c r="E61" s="22"/>
      <c r="F61" s="22"/>
      <c r="G61" s="22"/>
      <c r="H61" s="22"/>
      <c r="I61" s="26"/>
      <c r="J61" s="29"/>
      <c r="K61" s="71"/>
      <c r="L61" s="21"/>
    </row>
    <row r="62" spans="1:20" x14ac:dyDescent="0.3">
      <c r="A62" s="68"/>
      <c r="B62" s="22" t="s">
        <v>25</v>
      </c>
      <c r="C62" s="22"/>
      <c r="D62" s="22"/>
      <c r="E62" s="22"/>
      <c r="F62" s="22"/>
      <c r="G62" s="22"/>
      <c r="H62" s="22"/>
      <c r="I62" s="31" t="b">
        <f>IF(I60=7,I58*N58,IF(I60=5,I58*M58,IF(I60=8,I58*O58,IF(I60=10,I58*P58,IF(I60=12,I58*Q58,FALSE)))))</f>
        <v>0</v>
      </c>
      <c r="J62" s="28" t="s">
        <v>3</v>
      </c>
      <c r="K62" s="71"/>
      <c r="L62" s="21"/>
    </row>
    <row r="63" spans="1:20" ht="4.2" customHeight="1" x14ac:dyDescent="0.3">
      <c r="A63" s="68"/>
      <c r="B63" s="22"/>
      <c r="C63" s="22"/>
      <c r="D63" s="22"/>
      <c r="E63" s="22"/>
      <c r="F63" s="22"/>
      <c r="G63" s="22"/>
      <c r="H63" s="22"/>
      <c r="I63" s="26"/>
      <c r="J63" s="28"/>
      <c r="K63" s="71"/>
      <c r="L63" s="21"/>
    </row>
    <row r="64" spans="1:20" x14ac:dyDescent="0.3">
      <c r="A64" s="68"/>
      <c r="B64" s="22" t="s">
        <v>26</v>
      </c>
      <c r="C64" s="22"/>
      <c r="D64" s="22"/>
      <c r="E64" s="22"/>
      <c r="F64" s="22"/>
      <c r="G64" s="22"/>
      <c r="H64" s="22"/>
      <c r="I64" s="32" t="e">
        <f>I62/I56</f>
        <v>#DIV/0!</v>
      </c>
      <c r="J64" s="28" t="s">
        <v>5</v>
      </c>
      <c r="K64" s="71"/>
      <c r="L64" s="21"/>
    </row>
    <row r="65" spans="1:17" ht="4.2" customHeight="1" x14ac:dyDescent="0.3">
      <c r="A65" s="68"/>
      <c r="B65" s="22"/>
      <c r="C65" s="22"/>
      <c r="D65" s="22"/>
      <c r="E65" s="22"/>
      <c r="F65" s="22"/>
      <c r="G65" s="22"/>
      <c r="H65" s="22"/>
      <c r="I65" s="26"/>
      <c r="J65" s="28"/>
      <c r="K65" s="71"/>
      <c r="L65" s="21"/>
    </row>
    <row r="66" spans="1:17" x14ac:dyDescent="0.3">
      <c r="A66" s="68"/>
      <c r="B66" s="22" t="s">
        <v>146</v>
      </c>
      <c r="C66" s="22"/>
      <c r="D66" s="22"/>
      <c r="E66" s="22"/>
      <c r="F66" s="22"/>
      <c r="G66" s="22"/>
      <c r="H66" s="22"/>
      <c r="I66" s="30"/>
      <c r="J66" s="28" t="s">
        <v>5</v>
      </c>
      <c r="K66" s="71"/>
      <c r="L66" s="21"/>
    </row>
    <row r="67" spans="1:17" ht="4.2" customHeight="1" x14ac:dyDescent="0.3">
      <c r="A67" s="68"/>
      <c r="B67" s="22"/>
      <c r="C67" s="22"/>
      <c r="D67" s="22"/>
      <c r="E67" s="22"/>
      <c r="F67" s="22"/>
      <c r="G67" s="22"/>
      <c r="H67" s="22"/>
      <c r="I67" s="20"/>
      <c r="J67" s="28"/>
      <c r="K67" s="71"/>
      <c r="L67" s="21"/>
    </row>
    <row r="68" spans="1:17" ht="17.399999999999999" x14ac:dyDescent="0.3">
      <c r="A68" s="72"/>
      <c r="B68" s="73"/>
      <c r="C68" s="73"/>
      <c r="D68" s="81"/>
      <c r="E68" s="75"/>
      <c r="F68" s="436" t="s">
        <v>29</v>
      </c>
      <c r="G68" s="437"/>
      <c r="H68" s="437"/>
      <c r="I68" s="62">
        <f>IF(I56=0,0,I64+I66)</f>
        <v>0</v>
      </c>
      <c r="J68" s="63" t="s">
        <v>5</v>
      </c>
      <c r="K68" s="64"/>
      <c r="L68" s="21"/>
    </row>
    <row r="69" spans="1:17" ht="3" customHeight="1" x14ac:dyDescent="0.3">
      <c r="A69" s="22"/>
      <c r="B69" s="22"/>
      <c r="C69" s="22"/>
      <c r="D69" s="22"/>
      <c r="E69" s="22"/>
      <c r="F69" s="22"/>
      <c r="G69" s="22"/>
      <c r="H69" s="22"/>
      <c r="I69" s="19"/>
      <c r="J69" s="22"/>
      <c r="K69" s="22"/>
      <c r="L69" s="21"/>
    </row>
    <row r="70" spans="1:17" ht="4.95" customHeight="1" x14ac:dyDescent="0.3">
      <c r="A70" s="22"/>
      <c r="B70" s="22"/>
      <c r="C70" s="22"/>
      <c r="D70" s="22"/>
      <c r="E70" s="22"/>
      <c r="F70" s="22"/>
      <c r="G70" s="22"/>
      <c r="H70" s="22"/>
      <c r="I70" s="19"/>
      <c r="J70" s="22"/>
      <c r="K70" s="22"/>
      <c r="L70" s="21"/>
    </row>
    <row r="71" spans="1:17" ht="21" customHeight="1" x14ac:dyDescent="0.3">
      <c r="A71" s="438" t="s">
        <v>55</v>
      </c>
      <c r="B71" s="439"/>
      <c r="C71" s="439"/>
      <c r="D71" s="440"/>
      <c r="E71" s="65" t="s">
        <v>17</v>
      </c>
      <c r="F71" s="441"/>
      <c r="G71" s="441"/>
      <c r="H71" s="441"/>
      <c r="I71" s="441"/>
      <c r="J71" s="66"/>
      <c r="K71" s="67"/>
      <c r="L71" s="21"/>
      <c r="M71">
        <v>5</v>
      </c>
      <c r="N71">
        <v>7</v>
      </c>
      <c r="O71">
        <v>8</v>
      </c>
      <c r="P71">
        <v>10</v>
      </c>
      <c r="Q71">
        <v>12</v>
      </c>
    </row>
    <row r="72" spans="1:17" ht="4.3499999999999996" customHeight="1" x14ac:dyDescent="0.3">
      <c r="A72" s="68"/>
      <c r="B72" s="22"/>
      <c r="C72" s="22"/>
      <c r="D72" s="22"/>
      <c r="E72" s="22"/>
      <c r="F72" s="22"/>
      <c r="G72" s="22"/>
      <c r="H72" s="22"/>
      <c r="I72" s="22"/>
      <c r="J72" s="20"/>
      <c r="K72" s="69"/>
      <c r="L72" s="21"/>
    </row>
    <row r="73" spans="1:17" ht="14.4" customHeight="1" x14ac:dyDescent="0.3">
      <c r="A73" s="68"/>
      <c r="B73" s="22" t="s">
        <v>23</v>
      </c>
      <c r="C73" s="22"/>
      <c r="D73" s="22"/>
      <c r="E73" s="22"/>
      <c r="F73" s="22"/>
      <c r="G73" s="22"/>
      <c r="H73" s="22"/>
      <c r="I73" s="30"/>
      <c r="J73" s="28" t="s">
        <v>30</v>
      </c>
      <c r="K73" s="70"/>
      <c r="L73" s="21"/>
      <c r="M73" s="9">
        <v>0.2</v>
      </c>
      <c r="N73" s="9">
        <v>0.15</v>
      </c>
      <c r="O73" s="9">
        <v>0.15</v>
      </c>
      <c r="P73" s="9">
        <v>0.12</v>
      </c>
      <c r="Q73" s="10">
        <v>0.1</v>
      </c>
    </row>
    <row r="74" spans="1:17" ht="4.2" customHeight="1" x14ac:dyDescent="0.3">
      <c r="A74" s="68"/>
      <c r="B74" s="22"/>
      <c r="C74" s="22"/>
      <c r="D74" s="22"/>
      <c r="E74" s="22"/>
      <c r="F74" s="22"/>
      <c r="G74" s="22"/>
      <c r="H74" s="22"/>
      <c r="I74" s="26"/>
      <c r="J74" s="28"/>
      <c r="K74" s="70"/>
      <c r="L74" s="21"/>
    </row>
    <row r="75" spans="1:17" ht="14.4" customHeight="1" x14ac:dyDescent="0.3">
      <c r="A75" s="68"/>
      <c r="B75" s="22" t="s">
        <v>28</v>
      </c>
      <c r="C75" s="22"/>
      <c r="D75" s="22"/>
      <c r="E75" s="22"/>
      <c r="F75" s="22"/>
      <c r="G75" s="22"/>
      <c r="H75" s="22"/>
      <c r="I75" s="95"/>
      <c r="J75" s="28" t="s">
        <v>12</v>
      </c>
      <c r="K75" s="70"/>
      <c r="L75" s="21"/>
      <c r="M75">
        <v>0.16669999999999999</v>
      </c>
      <c r="N75">
        <v>0.113</v>
      </c>
      <c r="O75">
        <v>0.106</v>
      </c>
      <c r="P75">
        <v>8.7099999999999997E-2</v>
      </c>
      <c r="Q75">
        <v>7.4800000000000005E-2</v>
      </c>
    </row>
    <row r="76" spans="1:17" ht="4.2" customHeight="1" x14ac:dyDescent="0.3">
      <c r="A76" s="68"/>
      <c r="B76" s="22"/>
      <c r="C76" s="22"/>
      <c r="D76" s="22"/>
      <c r="E76" s="22"/>
      <c r="F76" s="22"/>
      <c r="G76" s="22"/>
      <c r="H76" s="22"/>
      <c r="I76" s="26"/>
      <c r="J76" s="28"/>
      <c r="K76" s="70"/>
      <c r="L76" s="23"/>
    </row>
    <row r="77" spans="1:17" ht="14.4" customHeight="1" x14ac:dyDescent="0.3">
      <c r="A77" s="68"/>
      <c r="B77" s="22" t="s">
        <v>34</v>
      </c>
      <c r="C77" s="22"/>
      <c r="D77" s="22"/>
      <c r="E77" s="22"/>
      <c r="F77" s="22"/>
      <c r="G77" s="22"/>
      <c r="H77" s="22"/>
      <c r="I77" s="30"/>
      <c r="J77" s="28" t="s">
        <v>4</v>
      </c>
      <c r="K77" s="70"/>
      <c r="L77" s="21"/>
    </row>
    <row r="78" spans="1:17" ht="4.2" customHeight="1" x14ac:dyDescent="0.3">
      <c r="A78" s="68"/>
      <c r="B78" s="22"/>
      <c r="C78" s="22"/>
      <c r="D78" s="22"/>
      <c r="E78" s="22"/>
      <c r="F78" s="22"/>
      <c r="G78" s="22"/>
      <c r="H78" s="22"/>
      <c r="I78" s="26"/>
      <c r="J78" s="29"/>
      <c r="K78" s="71"/>
      <c r="L78" s="21"/>
    </row>
    <row r="79" spans="1:17" ht="14.4" customHeight="1" x14ac:dyDescent="0.3">
      <c r="A79" s="68"/>
      <c r="B79" s="22" t="s">
        <v>35</v>
      </c>
      <c r="C79" s="22"/>
      <c r="D79" s="22"/>
      <c r="E79" s="22"/>
      <c r="F79" s="22"/>
      <c r="G79" s="22"/>
      <c r="H79" s="22"/>
      <c r="I79" s="31" t="b">
        <f>IF(I77=7,I75*N75,IF(I77=5,I75*M75,IF(I77=8,I75*O75,IF(I77=10,I75*P75,IF(I77=12,I75*Q75,FALSE)))))</f>
        <v>0</v>
      </c>
      <c r="J79" s="28" t="s">
        <v>3</v>
      </c>
      <c r="K79" s="71"/>
      <c r="L79" s="21"/>
    </row>
    <row r="80" spans="1:17" ht="4.2" customHeight="1" x14ac:dyDescent="0.3">
      <c r="A80" s="68"/>
      <c r="B80" s="22"/>
      <c r="C80" s="22"/>
      <c r="D80" s="22"/>
      <c r="E80" s="22"/>
      <c r="F80" s="22"/>
      <c r="G80" s="22"/>
      <c r="H80" s="22"/>
      <c r="I80" s="26"/>
      <c r="J80" s="28"/>
      <c r="K80" s="71"/>
      <c r="L80" s="21"/>
    </row>
    <row r="81" spans="1:17" ht="14.4" customHeight="1" x14ac:dyDescent="0.3">
      <c r="A81" s="68"/>
      <c r="B81" s="22" t="s">
        <v>41</v>
      </c>
      <c r="C81" s="22"/>
      <c r="D81" s="22"/>
      <c r="E81" s="22"/>
      <c r="F81" s="22"/>
      <c r="G81" s="22"/>
      <c r="H81" s="22"/>
      <c r="I81" s="32" t="e">
        <f>I79/I73</f>
        <v>#DIV/0!</v>
      </c>
      <c r="J81" s="28" t="s">
        <v>5</v>
      </c>
      <c r="K81" s="71"/>
      <c r="L81" s="21"/>
    </row>
    <row r="82" spans="1:17" ht="4.2" customHeight="1" x14ac:dyDescent="0.3">
      <c r="A82" s="68"/>
      <c r="B82" s="22"/>
      <c r="C82" s="22"/>
      <c r="D82" s="22"/>
      <c r="E82" s="22"/>
      <c r="F82" s="22"/>
      <c r="G82" s="22"/>
      <c r="H82" s="22"/>
      <c r="I82" s="26"/>
      <c r="J82" s="28"/>
      <c r="K82" s="71"/>
      <c r="L82" s="21"/>
    </row>
    <row r="83" spans="1:17" ht="14.4" customHeight="1" x14ac:dyDescent="0.3">
      <c r="A83" s="68"/>
      <c r="B83" s="22" t="s">
        <v>27</v>
      </c>
      <c r="C83" s="22"/>
      <c r="D83" s="22"/>
      <c r="E83" s="22"/>
      <c r="F83" s="22"/>
      <c r="G83" s="22"/>
      <c r="H83" s="22"/>
      <c r="I83" s="30"/>
      <c r="J83" s="28" t="s">
        <v>5</v>
      </c>
      <c r="K83" s="71"/>
      <c r="L83" s="21"/>
    </row>
    <row r="84" spans="1:17" ht="4.2" customHeight="1" x14ac:dyDescent="0.3">
      <c r="A84" s="68"/>
      <c r="B84" s="22"/>
      <c r="C84" s="22"/>
      <c r="D84" s="22"/>
      <c r="E84" s="22"/>
      <c r="F84" s="22"/>
      <c r="G84" s="22"/>
      <c r="H84" s="22"/>
      <c r="I84" s="20"/>
      <c r="J84" s="28"/>
      <c r="K84" s="71"/>
      <c r="L84" s="21"/>
    </row>
    <row r="85" spans="1:17" ht="18.600000000000001" customHeight="1" x14ac:dyDescent="0.3">
      <c r="A85" s="72"/>
      <c r="B85" s="73"/>
      <c r="C85" s="73"/>
      <c r="D85" s="75"/>
      <c r="E85" s="75"/>
      <c r="F85" s="436" t="s">
        <v>29</v>
      </c>
      <c r="G85" s="437"/>
      <c r="H85" s="437"/>
      <c r="I85" s="62">
        <f>IF(I73=0,0,I81+I83)</f>
        <v>0</v>
      </c>
      <c r="J85" s="63" t="s">
        <v>5</v>
      </c>
      <c r="K85" s="64"/>
      <c r="L85" s="21"/>
    </row>
    <row r="86" spans="1:17" ht="6.6" customHeight="1" x14ac:dyDescent="0.3">
      <c r="A86" s="22"/>
      <c r="B86" s="22"/>
      <c r="C86" s="22"/>
      <c r="D86" s="22"/>
      <c r="E86" s="22"/>
      <c r="F86" s="22"/>
      <c r="G86" s="22"/>
      <c r="H86" s="22"/>
      <c r="I86" s="19"/>
      <c r="J86" s="22"/>
      <c r="K86" s="22"/>
      <c r="L86" s="21"/>
    </row>
    <row r="87" spans="1:17" ht="18.600000000000001" customHeight="1" x14ac:dyDescent="0.3">
      <c r="A87" s="438" t="s">
        <v>56</v>
      </c>
      <c r="B87" s="439"/>
      <c r="C87" s="439"/>
      <c r="D87" s="440"/>
      <c r="E87" s="65" t="s">
        <v>17</v>
      </c>
      <c r="F87" s="441"/>
      <c r="G87" s="441"/>
      <c r="H87" s="441"/>
      <c r="I87" s="441"/>
      <c r="J87" s="66"/>
      <c r="K87" s="67"/>
      <c r="L87" s="21"/>
    </row>
    <row r="88" spans="1:17" ht="4.3499999999999996" customHeight="1" x14ac:dyDescent="0.3">
      <c r="A88" s="68"/>
      <c r="B88" s="22"/>
      <c r="C88" s="22"/>
      <c r="D88" s="22"/>
      <c r="E88" s="22"/>
      <c r="F88" s="22"/>
      <c r="G88" s="22"/>
      <c r="H88" s="22"/>
      <c r="I88" s="22"/>
      <c r="J88" s="20"/>
      <c r="K88" s="69"/>
      <c r="L88" s="21"/>
    </row>
    <row r="89" spans="1:17" ht="14.4" customHeight="1" x14ac:dyDescent="0.3">
      <c r="A89" s="68"/>
      <c r="B89" s="22" t="s">
        <v>23</v>
      </c>
      <c r="C89" s="22"/>
      <c r="D89" s="22"/>
      <c r="E89" s="22"/>
      <c r="F89" s="22"/>
      <c r="G89" s="22"/>
      <c r="H89" s="22"/>
      <c r="I89" s="30"/>
      <c r="J89" s="28" t="s">
        <v>30</v>
      </c>
      <c r="K89" s="70"/>
      <c r="L89" s="21"/>
    </row>
    <row r="90" spans="1:17" ht="4.2" customHeight="1" x14ac:dyDescent="0.3">
      <c r="A90" s="68"/>
      <c r="B90" s="22"/>
      <c r="C90" s="22"/>
      <c r="D90" s="22"/>
      <c r="E90" s="22"/>
      <c r="F90" s="22"/>
      <c r="G90" s="22"/>
      <c r="H90" s="22"/>
      <c r="I90" s="26"/>
      <c r="J90" s="28"/>
      <c r="K90" s="70"/>
      <c r="L90" s="21"/>
    </row>
    <row r="91" spans="1:17" ht="14.4" customHeight="1" x14ac:dyDescent="0.3">
      <c r="A91" s="68"/>
      <c r="B91" s="22" t="s">
        <v>28</v>
      </c>
      <c r="C91" s="22"/>
      <c r="D91" s="22"/>
      <c r="E91" s="22"/>
      <c r="F91" s="22"/>
      <c r="G91" s="22"/>
      <c r="H91" s="22"/>
      <c r="I91" s="30"/>
      <c r="J91" s="28" t="s">
        <v>12</v>
      </c>
      <c r="K91" s="70"/>
      <c r="L91" s="21"/>
      <c r="M91">
        <v>0.16669999999999999</v>
      </c>
      <c r="N91">
        <v>0.113</v>
      </c>
      <c r="O91">
        <v>0.106</v>
      </c>
      <c r="P91">
        <v>8.7099999999999997E-2</v>
      </c>
      <c r="Q91">
        <v>7.4800000000000005E-2</v>
      </c>
    </row>
    <row r="92" spans="1:17" ht="4.2" customHeight="1" x14ac:dyDescent="0.3">
      <c r="A92" s="68"/>
      <c r="B92" s="22"/>
      <c r="C92" s="22"/>
      <c r="D92" s="22"/>
      <c r="E92" s="22"/>
      <c r="F92" s="22"/>
      <c r="G92" s="22"/>
      <c r="H92" s="22"/>
      <c r="I92" s="26"/>
      <c r="J92" s="28"/>
      <c r="K92" s="70"/>
      <c r="L92" s="21"/>
    </row>
    <row r="93" spans="1:17" ht="14.4" customHeight="1" x14ac:dyDescent="0.3">
      <c r="A93" s="68"/>
      <c r="B93" s="22" t="s">
        <v>36</v>
      </c>
      <c r="C93" s="22"/>
      <c r="D93" s="22"/>
      <c r="E93" s="22"/>
      <c r="F93" s="22"/>
      <c r="G93" s="22"/>
      <c r="H93" s="22"/>
      <c r="I93" s="30"/>
      <c r="J93" s="28" t="s">
        <v>4</v>
      </c>
      <c r="K93" s="70"/>
      <c r="L93" s="21"/>
    </row>
    <row r="94" spans="1:17" ht="4.2" customHeight="1" x14ac:dyDescent="0.3">
      <c r="A94" s="68"/>
      <c r="B94" s="22"/>
      <c r="C94" s="22"/>
      <c r="D94" s="22"/>
      <c r="E94" s="22"/>
      <c r="F94" s="22"/>
      <c r="G94" s="22"/>
      <c r="H94" s="22"/>
      <c r="I94" s="26"/>
      <c r="J94" s="29"/>
      <c r="K94" s="71"/>
      <c r="L94" s="21"/>
    </row>
    <row r="95" spans="1:17" ht="14.4" customHeight="1" x14ac:dyDescent="0.3">
      <c r="A95" s="68"/>
      <c r="B95" s="22" t="s">
        <v>37</v>
      </c>
      <c r="C95" s="22"/>
      <c r="D95" s="22"/>
      <c r="E95" s="22"/>
      <c r="F95" s="22"/>
      <c r="G95" s="22"/>
      <c r="H95" s="22"/>
      <c r="I95" s="31" t="b">
        <f>IF(I93=7,I91*N91,IF(I93=5,I91*M91,IF(I93=8,I91*O91,IF(I93=10,I91*P91,IF(I93=12,I91*Q91,FALSE)))))</f>
        <v>0</v>
      </c>
      <c r="J95" s="28" t="s">
        <v>3</v>
      </c>
      <c r="K95" s="71"/>
      <c r="L95" s="21"/>
    </row>
    <row r="96" spans="1:17" ht="4.2" customHeight="1" x14ac:dyDescent="0.3">
      <c r="A96" s="68"/>
      <c r="B96" s="22"/>
      <c r="C96" s="22"/>
      <c r="D96" s="22"/>
      <c r="E96" s="22"/>
      <c r="F96" s="22"/>
      <c r="G96" s="22"/>
      <c r="H96" s="22"/>
      <c r="I96" s="26"/>
      <c r="J96" s="28"/>
      <c r="K96" s="71"/>
      <c r="L96" s="21"/>
    </row>
    <row r="97" spans="1:12" ht="14.4" customHeight="1" x14ac:dyDescent="0.3">
      <c r="A97" s="68"/>
      <c r="B97" s="22" t="s">
        <v>41</v>
      </c>
      <c r="C97" s="22"/>
      <c r="D97" s="22"/>
      <c r="E97" s="22"/>
      <c r="F97" s="22"/>
      <c r="G97" s="22"/>
      <c r="H97" s="22"/>
      <c r="I97" s="32" t="e">
        <f>I95/I89</f>
        <v>#DIV/0!</v>
      </c>
      <c r="J97" s="28" t="s">
        <v>5</v>
      </c>
      <c r="K97" s="71"/>
      <c r="L97" s="21"/>
    </row>
    <row r="98" spans="1:12" ht="4.2" customHeight="1" x14ac:dyDescent="0.3">
      <c r="A98" s="68"/>
      <c r="B98" s="22"/>
      <c r="C98" s="22"/>
      <c r="D98" s="22"/>
      <c r="E98" s="22"/>
      <c r="F98" s="22"/>
      <c r="G98" s="22"/>
      <c r="H98" s="22"/>
      <c r="I98" s="26"/>
      <c r="J98" s="28"/>
      <c r="K98" s="71"/>
      <c r="L98" s="21"/>
    </row>
    <row r="99" spans="1:12" ht="14.4" customHeight="1" x14ac:dyDescent="0.3">
      <c r="A99" s="68"/>
      <c r="B99" s="22" t="s">
        <v>27</v>
      </c>
      <c r="C99" s="22"/>
      <c r="D99" s="22"/>
      <c r="E99" s="22"/>
      <c r="F99" s="22"/>
      <c r="G99" s="22"/>
      <c r="H99" s="22"/>
      <c r="I99" s="30"/>
      <c r="J99" s="28" t="s">
        <v>5</v>
      </c>
      <c r="K99" s="71"/>
      <c r="L99" s="21"/>
    </row>
    <row r="100" spans="1:12" ht="4.2" customHeight="1" x14ac:dyDescent="0.3">
      <c r="A100" s="68"/>
      <c r="B100" s="22"/>
      <c r="C100" s="22"/>
      <c r="D100" s="22"/>
      <c r="E100" s="22"/>
      <c r="F100" s="22"/>
      <c r="G100" s="22"/>
      <c r="H100" s="22"/>
      <c r="I100" s="20"/>
      <c r="J100" s="28"/>
      <c r="K100" s="71"/>
      <c r="L100" s="21"/>
    </row>
    <row r="101" spans="1:12" ht="21" customHeight="1" x14ac:dyDescent="0.3">
      <c r="A101" s="72"/>
      <c r="B101" s="73"/>
      <c r="C101" s="73"/>
      <c r="D101" s="74"/>
      <c r="E101" s="75"/>
      <c r="F101" s="436" t="s">
        <v>29</v>
      </c>
      <c r="G101" s="437"/>
      <c r="H101" s="437"/>
      <c r="I101" s="62">
        <f>IF(I89=0,0,I97+I99)</f>
        <v>0</v>
      </c>
      <c r="J101" s="63" t="s">
        <v>5</v>
      </c>
      <c r="K101" s="64"/>
      <c r="L101" s="21"/>
    </row>
    <row r="102" spans="1:12" ht="7.95" customHeight="1" x14ac:dyDescent="0.3">
      <c r="A102" s="22"/>
      <c r="B102" s="22"/>
      <c r="C102" s="22"/>
      <c r="D102" s="22"/>
      <c r="E102" s="22"/>
      <c r="F102" s="22"/>
      <c r="G102" s="22"/>
      <c r="H102" s="22"/>
      <c r="I102" s="19"/>
      <c r="J102" s="22"/>
      <c r="K102" s="22"/>
      <c r="L102" s="33"/>
    </row>
    <row r="103" spans="1:12" ht="24.6" customHeight="1" x14ac:dyDescent="0.6">
      <c r="A103" s="382" t="s">
        <v>57</v>
      </c>
      <c r="B103" s="382"/>
      <c r="C103" s="382"/>
      <c r="D103" s="382"/>
      <c r="E103" s="382"/>
      <c r="F103" s="382"/>
      <c r="G103" s="382"/>
      <c r="H103" s="382"/>
      <c r="I103" s="382"/>
      <c r="J103" s="22"/>
      <c r="K103" s="22"/>
      <c r="L103" s="21"/>
    </row>
    <row r="104" spans="1:12" ht="9.6" customHeight="1" x14ac:dyDescent="0.3">
      <c r="A104" s="22"/>
      <c r="B104" s="22"/>
      <c r="C104" s="22"/>
      <c r="D104" s="22"/>
      <c r="E104" s="22"/>
      <c r="F104" s="22"/>
      <c r="G104" s="22"/>
      <c r="H104" s="22"/>
      <c r="I104" s="19"/>
      <c r="J104" s="22"/>
      <c r="K104" s="22"/>
      <c r="L104" s="33"/>
    </row>
    <row r="105" spans="1:12" ht="16.2" customHeight="1" x14ac:dyDescent="0.3">
      <c r="A105" s="442"/>
      <c r="B105" s="442"/>
      <c r="C105" s="442"/>
      <c r="E105" s="443" t="s">
        <v>38</v>
      </c>
      <c r="F105" s="443"/>
      <c r="G105" s="443"/>
      <c r="H105" s="443"/>
      <c r="I105" s="47"/>
      <c r="J105" s="28" t="s">
        <v>9</v>
      </c>
      <c r="K105" s="34"/>
      <c r="L105" s="21"/>
    </row>
    <row r="106" spans="1:12" ht="4.2" customHeight="1" x14ac:dyDescent="0.3">
      <c r="A106" s="442"/>
      <c r="B106" s="442"/>
      <c r="C106" s="442"/>
      <c r="D106" s="35"/>
      <c r="E106" s="35"/>
      <c r="F106" s="35"/>
      <c r="G106" s="35"/>
      <c r="H106" s="35"/>
      <c r="I106" s="36"/>
      <c r="J106" s="34"/>
      <c r="K106" s="34"/>
      <c r="L106" s="21"/>
    </row>
    <row r="107" spans="1:12" ht="16.2" customHeight="1" x14ac:dyDescent="0.3">
      <c r="A107" s="442"/>
      <c r="B107" s="442"/>
      <c r="C107" s="442"/>
      <c r="D107" s="13"/>
      <c r="E107" s="444" t="s">
        <v>189</v>
      </c>
      <c r="F107" s="444"/>
      <c r="G107" s="444"/>
      <c r="H107" s="444"/>
      <c r="I107" s="47"/>
      <c r="J107" s="28" t="s">
        <v>6</v>
      </c>
      <c r="K107" s="34"/>
      <c r="L107" s="21"/>
    </row>
    <row r="108" spans="1:12" ht="4.2" customHeight="1" x14ac:dyDescent="0.3">
      <c r="A108" s="442"/>
      <c r="B108" s="442"/>
      <c r="C108" s="442"/>
      <c r="D108" s="35"/>
      <c r="E108" s="35"/>
      <c r="F108" s="35"/>
      <c r="G108" s="35"/>
      <c r="H108" s="35"/>
      <c r="I108" s="34"/>
      <c r="J108" s="34"/>
      <c r="K108" s="34"/>
      <c r="L108" s="21"/>
    </row>
    <row r="109" spans="1:12" ht="16.2" customHeight="1" x14ac:dyDescent="0.3">
      <c r="A109" s="442"/>
      <c r="B109" s="442"/>
      <c r="C109" s="442"/>
      <c r="D109" s="13"/>
      <c r="E109" s="443" t="s">
        <v>39</v>
      </c>
      <c r="F109" s="443"/>
      <c r="G109" s="443"/>
      <c r="H109" s="443"/>
      <c r="I109" s="47"/>
      <c r="J109" s="28" t="s">
        <v>6</v>
      </c>
      <c r="K109" s="34"/>
      <c r="L109" s="21"/>
    </row>
    <row r="110" spans="1:12" ht="4.2" customHeight="1" x14ac:dyDescent="0.3">
      <c r="A110" s="442"/>
      <c r="B110" s="442"/>
      <c r="C110" s="442"/>
      <c r="D110" s="6"/>
      <c r="E110" s="6"/>
      <c r="F110" s="6"/>
      <c r="G110" s="6"/>
      <c r="H110" s="6"/>
      <c r="I110" s="34"/>
      <c r="J110" s="34"/>
      <c r="K110" s="34"/>
      <c r="L110" s="21"/>
    </row>
    <row r="111" spans="1:12" ht="16.2" customHeight="1" x14ac:dyDescent="0.3">
      <c r="A111" s="442"/>
      <c r="B111" s="442"/>
      <c r="C111" s="442"/>
      <c r="D111" s="34"/>
      <c r="E111" s="443" t="s">
        <v>40</v>
      </c>
      <c r="F111" s="443"/>
      <c r="G111" s="443"/>
      <c r="H111" s="443"/>
      <c r="I111" s="47">
        <v>1</v>
      </c>
      <c r="J111" s="28" t="s">
        <v>7</v>
      </c>
      <c r="K111" s="34"/>
      <c r="L111" s="21"/>
    </row>
    <row r="112" spans="1:12" ht="15" customHeight="1" x14ac:dyDescent="0.3">
      <c r="A112" s="25"/>
      <c r="B112" s="25"/>
      <c r="C112" s="25"/>
      <c r="D112" s="25"/>
      <c r="E112" s="25"/>
      <c r="F112" s="25"/>
      <c r="G112" s="25"/>
      <c r="H112" s="25"/>
      <c r="I112" s="25"/>
      <c r="J112" s="25"/>
      <c r="K112" s="25"/>
      <c r="L112" s="33"/>
    </row>
    <row r="113" spans="1:12" ht="27" customHeight="1" x14ac:dyDescent="0.3">
      <c r="A113" s="6"/>
      <c r="B113" s="37"/>
      <c r="C113" s="6"/>
      <c r="D113" s="85" t="str">
        <f>A52</f>
        <v>Bineuse "Interrang poireau"</v>
      </c>
      <c r="E113" s="56" t="s">
        <v>1</v>
      </c>
      <c r="F113" s="56" t="s">
        <v>10</v>
      </c>
      <c r="G113" s="56" t="s">
        <v>0</v>
      </c>
      <c r="H113" s="445" t="s">
        <v>15</v>
      </c>
      <c r="I113" s="445"/>
      <c r="J113" s="445"/>
      <c r="K113" s="445"/>
      <c r="L113" s="21"/>
    </row>
    <row r="114" spans="1:12" ht="14.4" customHeight="1" x14ac:dyDescent="0.3">
      <c r="A114" s="6"/>
      <c r="B114" s="37"/>
      <c r="C114" s="6"/>
      <c r="D114" s="446" t="s">
        <v>5</v>
      </c>
      <c r="E114" s="446"/>
      <c r="F114" s="446"/>
      <c r="G114" s="446"/>
      <c r="H114" s="445"/>
      <c r="I114" s="445"/>
      <c r="J114" s="445"/>
      <c r="K114" s="445"/>
      <c r="L114" s="21"/>
    </row>
    <row r="115" spans="1:12" ht="16.2" customHeight="1" x14ac:dyDescent="0.3">
      <c r="A115" s="6"/>
      <c r="B115" s="192"/>
      <c r="C115" s="6"/>
      <c r="D115" s="193">
        <f>I68</f>
        <v>0</v>
      </c>
      <c r="E115" s="57">
        <f>I107/I111</f>
        <v>0</v>
      </c>
      <c r="F115" s="58">
        <f>I109/I111</f>
        <v>0</v>
      </c>
      <c r="G115" s="58">
        <f>I105*I52</f>
        <v>0</v>
      </c>
      <c r="H115" s="447">
        <f>D115+E115+F115+G115</f>
        <v>0</v>
      </c>
      <c r="I115" s="447"/>
      <c r="J115" s="448" t="s">
        <v>5</v>
      </c>
      <c r="K115" s="448"/>
      <c r="L115" s="21"/>
    </row>
    <row r="116" spans="1:12" ht="4.2" customHeight="1" x14ac:dyDescent="0.3">
      <c r="A116" s="22"/>
      <c r="B116" s="22"/>
      <c r="C116" s="22"/>
      <c r="D116" s="22"/>
      <c r="E116" s="22"/>
      <c r="F116" s="22"/>
      <c r="G116" s="22"/>
      <c r="H116" s="22"/>
      <c r="I116" s="22"/>
      <c r="J116" s="22"/>
      <c r="K116" s="22"/>
      <c r="L116" s="33"/>
    </row>
    <row r="117" spans="1:12" ht="16.2" customHeight="1" x14ac:dyDescent="0.3">
      <c r="A117" s="22"/>
      <c r="B117" s="42" t="s">
        <v>42</v>
      </c>
      <c r="C117" s="93">
        <f>F71</f>
        <v>0</v>
      </c>
      <c r="D117" s="59">
        <f>H115+I85</f>
        <v>0</v>
      </c>
      <c r="E117" s="60" t="s">
        <v>5</v>
      </c>
      <c r="F117" s="42" t="s">
        <v>42</v>
      </c>
      <c r="G117" s="449">
        <f>F87</f>
        <v>0</v>
      </c>
      <c r="H117" s="449"/>
      <c r="I117" s="61">
        <f>H115+I101</f>
        <v>0</v>
      </c>
      <c r="J117" s="60" t="s">
        <v>5</v>
      </c>
      <c r="K117" s="60"/>
      <c r="L117" s="21"/>
    </row>
    <row r="118" spans="1:12" ht="5.4" customHeight="1" x14ac:dyDescent="0.3">
      <c r="A118" s="22"/>
      <c r="B118" s="22"/>
      <c r="C118" s="22"/>
      <c r="D118" s="24"/>
      <c r="E118" s="24"/>
      <c r="F118" s="24"/>
      <c r="G118" s="24"/>
      <c r="H118" s="38"/>
      <c r="J118" s="22"/>
      <c r="K118" s="22"/>
      <c r="L118" s="21"/>
    </row>
    <row r="119" spans="1:12" ht="28.95" customHeight="1" x14ac:dyDescent="0.3">
      <c r="A119" s="22"/>
      <c r="B119" s="22"/>
      <c r="C119" s="42" t="s">
        <v>42</v>
      </c>
      <c r="D119" s="46">
        <f>F71</f>
        <v>0</v>
      </c>
      <c r="E119" s="43" t="s">
        <v>43</v>
      </c>
      <c r="F119" s="46">
        <f>F87</f>
        <v>0</v>
      </c>
      <c r="G119" s="40">
        <f>H115+I101+I85</f>
        <v>0</v>
      </c>
      <c r="H119" s="41" t="s">
        <v>5</v>
      </c>
      <c r="I119" s="39"/>
      <c r="J119" s="6"/>
      <c r="K119" s="6"/>
      <c r="L119" s="21"/>
    </row>
    <row r="120" spans="1:12" ht="4.2" customHeight="1" x14ac:dyDescent="0.3">
      <c r="A120" s="22"/>
      <c r="B120" s="22"/>
      <c r="C120" s="22"/>
      <c r="D120" s="22"/>
      <c r="E120" s="22"/>
      <c r="F120" s="22"/>
      <c r="G120" s="22"/>
      <c r="H120" s="22"/>
      <c r="I120" s="22"/>
      <c r="J120" s="22"/>
      <c r="K120" s="22"/>
      <c r="L120" s="21"/>
    </row>
    <row r="121" spans="1:12" ht="11.4" customHeight="1" x14ac:dyDescent="0.3">
      <c r="A121" s="22"/>
      <c r="B121" s="44" t="s">
        <v>14</v>
      </c>
      <c r="C121" s="22"/>
      <c r="D121" s="22"/>
      <c r="E121" s="22"/>
      <c r="F121" s="22"/>
      <c r="G121" s="22"/>
      <c r="H121" s="22"/>
      <c r="I121" s="22"/>
      <c r="J121" s="22"/>
      <c r="K121" s="22"/>
      <c r="L121" s="21"/>
    </row>
    <row r="122" spans="1:12" ht="4.2" customHeight="1" x14ac:dyDescent="0.3">
      <c r="A122" s="22"/>
      <c r="B122" s="22"/>
      <c r="C122" s="22"/>
      <c r="D122" s="22"/>
      <c r="E122" s="22"/>
      <c r="F122" s="22"/>
      <c r="G122" s="22"/>
      <c r="H122" s="22"/>
      <c r="I122" s="22"/>
      <c r="J122" s="22"/>
      <c r="K122" s="22"/>
      <c r="L122" s="21"/>
    </row>
    <row r="123" spans="1:12" x14ac:dyDescent="0.3">
      <c r="A123" s="22"/>
      <c r="B123" s="1"/>
      <c r="C123" s="6"/>
      <c r="D123" s="45"/>
      <c r="E123" s="22"/>
      <c r="F123" s="22"/>
      <c r="G123" s="22"/>
      <c r="H123" s="22"/>
      <c r="I123" s="22"/>
      <c r="J123" s="22"/>
      <c r="K123" s="22"/>
      <c r="L123" s="21"/>
    </row>
    <row r="124" spans="1:12" ht="49.95" customHeight="1" x14ac:dyDescent="0.3">
      <c r="A124" s="6"/>
      <c r="B124" s="6"/>
      <c r="C124" s="8"/>
      <c r="D124" s="6"/>
      <c r="E124" s="6"/>
      <c r="F124" s="6"/>
      <c r="G124" s="6"/>
      <c r="H124" s="6"/>
      <c r="I124" s="6"/>
      <c r="J124" s="6"/>
      <c r="K124" s="6"/>
    </row>
  </sheetData>
  <sheetProtection algorithmName="SHA-512" hashValue="6DbSRJwk+ied7GbRuulz7mkZQ83VMPMhibKOkmj5huX1lL4Mxu9RjH1Z8yvmph4vcKuNCCfR0RWjvQtxmz3fSg==" saltValue="Ox57gVJ+um2fFfXz2YB3oQ==" spinCount="100000" sheet="1" objects="1" scenarios="1" selectLockedCells="1"/>
  <mergeCells count="83">
    <mergeCell ref="A13:K15"/>
    <mergeCell ref="D2:G2"/>
    <mergeCell ref="D5:G5"/>
    <mergeCell ref="A7:I7"/>
    <mergeCell ref="J7:K7"/>
    <mergeCell ref="A9:K11"/>
    <mergeCell ref="A17:K19"/>
    <mergeCell ref="C21:C22"/>
    <mergeCell ref="D21:D22"/>
    <mergeCell ref="E21:F21"/>
    <mergeCell ref="G21:G22"/>
    <mergeCell ref="H21:H22"/>
    <mergeCell ref="I21:J22"/>
    <mergeCell ref="H29:H31"/>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C29:C31"/>
    <mergeCell ref="D29:D31"/>
    <mergeCell ref="E29:E31"/>
    <mergeCell ref="F29:F31"/>
    <mergeCell ref="G29:G31"/>
    <mergeCell ref="I32:J37"/>
    <mergeCell ref="C35:C37"/>
    <mergeCell ref="D35:D37"/>
    <mergeCell ref="E35:E37"/>
    <mergeCell ref="F35:F37"/>
    <mergeCell ref="G35:G37"/>
    <mergeCell ref="H35:H37"/>
    <mergeCell ref="C32:C34"/>
    <mergeCell ref="D32:D34"/>
    <mergeCell ref="E32:E34"/>
    <mergeCell ref="F32:F34"/>
    <mergeCell ref="G32:G34"/>
    <mergeCell ref="H32:H34"/>
    <mergeCell ref="C38:K38"/>
    <mergeCell ref="B40:D41"/>
    <mergeCell ref="H41:J41"/>
    <mergeCell ref="B42:D42"/>
    <mergeCell ref="E42:G42"/>
    <mergeCell ref="H42:J42"/>
    <mergeCell ref="C43:D43"/>
    <mergeCell ref="B44:D45"/>
    <mergeCell ref="H44:J45"/>
    <mergeCell ref="B46:D46"/>
    <mergeCell ref="E46:G46"/>
    <mergeCell ref="H46:J46"/>
    <mergeCell ref="A47:K47"/>
    <mergeCell ref="A48:I48"/>
    <mergeCell ref="C50:G50"/>
    <mergeCell ref="H50:K50"/>
    <mergeCell ref="A52:D52"/>
    <mergeCell ref="F52:G52"/>
    <mergeCell ref="F68:H68"/>
    <mergeCell ref="A71:D71"/>
    <mergeCell ref="F71:I71"/>
    <mergeCell ref="F85:H85"/>
    <mergeCell ref="A87:D87"/>
    <mergeCell ref="F87:I87"/>
    <mergeCell ref="F101:H101"/>
    <mergeCell ref="A103:I103"/>
    <mergeCell ref="A105:C111"/>
    <mergeCell ref="E105:H105"/>
    <mergeCell ref="E107:H107"/>
    <mergeCell ref="E109:H109"/>
    <mergeCell ref="E111:H111"/>
    <mergeCell ref="H113:K114"/>
    <mergeCell ref="D114:G114"/>
    <mergeCell ref="H115:I115"/>
    <mergeCell ref="J115:K115"/>
    <mergeCell ref="G117:H117"/>
  </mergeCells>
  <hyperlinks>
    <hyperlink ref="E43" r:id="rId1" xr:uid="{00000000-0004-0000-05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T124"/>
  <sheetViews>
    <sheetView view="pageBreakPreview" topLeftCell="A40" zoomScale="130" zoomScaleNormal="100" zoomScaleSheetLayoutView="130" workbookViewId="0">
      <selection activeCell="I52" sqref="I52"/>
    </sheetView>
  </sheetViews>
  <sheetFormatPr baseColWidth="10" defaultRowHeight="14.4" x14ac:dyDescent="0.3"/>
  <cols>
    <col min="1" max="1" width="3.88671875" customWidth="1"/>
    <col min="2" max="2" width="3.5546875" customWidth="1"/>
    <col min="3" max="3" width="21.6640625" customWidth="1"/>
    <col min="4" max="4" width="13.44140625" customWidth="1"/>
    <col min="5" max="5" width="12.88671875" customWidth="1"/>
    <col min="6" max="6" width="13.44140625" customWidth="1"/>
    <col min="7" max="8" width="12.44140625" customWidth="1"/>
    <col min="9" max="9" width="10.44140625" customWidth="1"/>
    <col min="10" max="10" width="4.109375" customWidth="1"/>
    <col min="11" max="11" width="3.88671875" customWidth="1"/>
    <col min="12" max="12" width="91" customWidth="1"/>
  </cols>
  <sheetData>
    <row r="1" spans="1:12" ht="19.95" customHeight="1" x14ac:dyDescent="0.4">
      <c r="A1" s="17"/>
      <c r="B1" s="17"/>
      <c r="C1" s="17"/>
      <c r="D1" s="17"/>
      <c r="E1" s="17"/>
      <c r="F1" s="17"/>
      <c r="G1" s="17"/>
      <c r="H1" s="17"/>
      <c r="I1" s="17"/>
      <c r="J1" s="17"/>
      <c r="K1" s="17"/>
      <c r="L1" s="13"/>
    </row>
    <row r="2" spans="1:12" ht="28.95" customHeight="1" x14ac:dyDescent="0.65">
      <c r="A2" s="6"/>
      <c r="B2" s="18"/>
      <c r="C2" s="18"/>
      <c r="D2" s="381" t="s">
        <v>49</v>
      </c>
      <c r="E2" s="381"/>
      <c r="F2" s="381"/>
      <c r="G2" s="381"/>
      <c r="H2" s="18"/>
      <c r="I2" s="18"/>
      <c r="J2" s="18"/>
      <c r="K2" s="18"/>
      <c r="L2" s="13"/>
    </row>
    <row r="3" spans="1:12" ht="14.4" hidden="1" customHeight="1" x14ac:dyDescent="0.65">
      <c r="A3" s="6"/>
      <c r="B3" s="6"/>
      <c r="C3" s="6"/>
      <c r="D3" s="48"/>
      <c r="E3" s="48"/>
      <c r="F3" s="48"/>
      <c r="G3" s="48"/>
      <c r="H3" s="6"/>
      <c r="I3" s="6"/>
      <c r="J3" s="6"/>
      <c r="K3" s="6"/>
      <c r="L3" s="13"/>
    </row>
    <row r="4" spans="1:12" ht="0.6" customHeight="1" x14ac:dyDescent="0.65">
      <c r="A4" s="6"/>
      <c r="B4" s="6"/>
      <c r="C4" s="6"/>
      <c r="D4" s="48"/>
      <c r="E4" s="48"/>
      <c r="F4" s="48"/>
      <c r="G4" s="48"/>
      <c r="H4" s="6"/>
      <c r="I4" s="6"/>
      <c r="J4" s="6"/>
      <c r="K4" s="6"/>
      <c r="L4" s="13"/>
    </row>
    <row r="5" spans="1:12" ht="33.6" customHeight="1" x14ac:dyDescent="0.65">
      <c r="A5" s="6"/>
      <c r="B5" s="6"/>
      <c r="C5" s="6"/>
      <c r="D5" s="381" t="s">
        <v>50</v>
      </c>
      <c r="E5" s="381"/>
      <c r="F5" s="381"/>
      <c r="G5" s="381"/>
      <c r="H5" s="6"/>
      <c r="I5" s="6"/>
      <c r="J5" s="6"/>
      <c r="K5" s="6"/>
      <c r="L5" s="13"/>
    </row>
    <row r="6" spans="1:12" ht="24.6" customHeight="1" x14ac:dyDescent="0.3">
      <c r="A6" s="6"/>
      <c r="B6" s="6"/>
      <c r="C6" s="6"/>
      <c r="D6" s="6"/>
      <c r="E6" s="6"/>
      <c r="F6" s="6"/>
      <c r="G6" s="6"/>
      <c r="H6" s="6"/>
      <c r="I6" s="6"/>
      <c r="J6" s="6"/>
      <c r="K6" s="6"/>
      <c r="L6" s="13"/>
    </row>
    <row r="7" spans="1:12" ht="25.2" x14ac:dyDescent="0.6">
      <c r="A7" s="382" t="s">
        <v>158</v>
      </c>
      <c r="B7" s="382"/>
      <c r="C7" s="382"/>
      <c r="D7" s="382"/>
      <c r="E7" s="382"/>
      <c r="F7" s="382"/>
      <c r="G7" s="382"/>
      <c r="H7" s="382"/>
      <c r="I7" s="382"/>
      <c r="J7" s="383">
        <v>2021</v>
      </c>
      <c r="K7" s="383"/>
      <c r="L7" s="13"/>
    </row>
    <row r="8" spans="1:12" ht="7.2" customHeight="1" x14ac:dyDescent="0.3">
      <c r="A8" s="6"/>
      <c r="B8" s="6"/>
      <c r="C8" s="6"/>
      <c r="D8" s="6"/>
      <c r="E8" s="6"/>
      <c r="F8" s="6"/>
      <c r="G8" s="6"/>
      <c r="H8" s="6"/>
      <c r="I8" s="6"/>
      <c r="J8" s="6"/>
      <c r="K8" s="6"/>
      <c r="L8" s="13"/>
    </row>
    <row r="9" spans="1:12" ht="20.25" customHeight="1" x14ac:dyDescent="0.3">
      <c r="A9" s="384" t="s">
        <v>71</v>
      </c>
      <c r="B9" s="384"/>
      <c r="C9" s="384"/>
      <c r="D9" s="384"/>
      <c r="E9" s="384"/>
      <c r="F9" s="384"/>
      <c r="G9" s="384"/>
      <c r="H9" s="384"/>
      <c r="I9" s="384"/>
      <c r="J9" s="384"/>
      <c r="K9" s="384"/>
      <c r="L9" s="13"/>
    </row>
    <row r="10" spans="1:12" ht="20.25" customHeight="1" x14ac:dyDescent="0.3">
      <c r="A10" s="384"/>
      <c r="B10" s="384"/>
      <c r="C10" s="384"/>
      <c r="D10" s="384"/>
      <c r="E10" s="384"/>
      <c r="F10" s="384"/>
      <c r="G10" s="384"/>
      <c r="H10" s="384"/>
      <c r="I10" s="384"/>
      <c r="J10" s="384"/>
      <c r="K10" s="384"/>
      <c r="L10" s="13"/>
    </row>
    <row r="11" spans="1:12" ht="28.5" customHeight="1" x14ac:dyDescent="0.3">
      <c r="A11" s="384"/>
      <c r="B11" s="384"/>
      <c r="C11" s="384"/>
      <c r="D11" s="384"/>
      <c r="E11" s="384"/>
      <c r="F11" s="384"/>
      <c r="G11" s="384"/>
      <c r="H11" s="384"/>
      <c r="I11" s="384"/>
      <c r="J11" s="384"/>
      <c r="K11" s="384"/>
      <c r="L11" s="13"/>
    </row>
    <row r="12" spans="1:12" ht="12" customHeight="1" x14ac:dyDescent="0.3">
      <c r="A12" s="6"/>
      <c r="B12" s="7"/>
      <c r="C12" s="7"/>
      <c r="D12" s="7"/>
      <c r="E12" s="7"/>
      <c r="F12" s="7"/>
      <c r="G12" s="7"/>
      <c r="H12" s="7"/>
      <c r="I12" s="7"/>
      <c r="J12" s="7"/>
      <c r="K12" s="6"/>
      <c r="L12" s="13"/>
    </row>
    <row r="13" spans="1:12" ht="16.2" customHeight="1" x14ac:dyDescent="0.3">
      <c r="A13" s="380" t="s">
        <v>148</v>
      </c>
      <c r="B13" s="380"/>
      <c r="C13" s="380"/>
      <c r="D13" s="380"/>
      <c r="E13" s="380"/>
      <c r="F13" s="380"/>
      <c r="G13" s="380"/>
      <c r="H13" s="380"/>
      <c r="I13" s="380"/>
      <c r="J13" s="380"/>
      <c r="K13" s="380"/>
      <c r="L13" s="13"/>
    </row>
    <row r="14" spans="1:12" ht="31.2" customHeight="1" x14ac:dyDescent="0.3">
      <c r="A14" s="380"/>
      <c r="B14" s="380"/>
      <c r="C14" s="380"/>
      <c r="D14" s="380"/>
      <c r="E14" s="380"/>
      <c r="F14" s="380"/>
      <c r="G14" s="380"/>
      <c r="H14" s="380"/>
      <c r="I14" s="380"/>
      <c r="J14" s="380"/>
      <c r="K14" s="380"/>
      <c r="L14" s="13"/>
    </row>
    <row r="15" spans="1:12" ht="16.2" customHeight="1" x14ac:dyDescent="0.3">
      <c r="A15" s="380"/>
      <c r="B15" s="380"/>
      <c r="C15" s="380"/>
      <c r="D15" s="380"/>
      <c r="E15" s="380"/>
      <c r="F15" s="380"/>
      <c r="G15" s="380"/>
      <c r="H15" s="380"/>
      <c r="I15" s="380"/>
      <c r="J15" s="380"/>
      <c r="K15" s="380"/>
      <c r="L15" s="13"/>
    </row>
    <row r="16" spans="1:12" ht="133.19999999999999" customHeight="1" x14ac:dyDescent="0.3">
      <c r="A16" s="6"/>
      <c r="B16" s="6"/>
      <c r="C16" s="6"/>
      <c r="D16" s="6"/>
      <c r="E16" s="6"/>
      <c r="F16" s="6"/>
      <c r="G16" s="6"/>
      <c r="H16" s="6"/>
      <c r="I16" s="6"/>
      <c r="J16" s="6"/>
      <c r="K16" s="6"/>
      <c r="L16" s="13"/>
    </row>
    <row r="17" spans="1:12" ht="16.2" customHeight="1" x14ac:dyDescent="0.3">
      <c r="A17" s="384" t="s">
        <v>72</v>
      </c>
      <c r="B17" s="384"/>
      <c r="C17" s="384"/>
      <c r="D17" s="384"/>
      <c r="E17" s="384"/>
      <c r="F17" s="384"/>
      <c r="G17" s="384"/>
      <c r="H17" s="384"/>
      <c r="I17" s="384"/>
      <c r="J17" s="384"/>
      <c r="K17" s="384"/>
      <c r="L17" s="13"/>
    </row>
    <row r="18" spans="1:12" ht="16.2" customHeight="1" x14ac:dyDescent="0.3">
      <c r="A18" s="384"/>
      <c r="B18" s="384"/>
      <c r="C18" s="384"/>
      <c r="D18" s="384"/>
      <c r="E18" s="384"/>
      <c r="F18" s="384"/>
      <c r="G18" s="384"/>
      <c r="H18" s="384"/>
      <c r="I18" s="384"/>
      <c r="J18" s="384"/>
      <c r="K18" s="384"/>
      <c r="L18" s="13"/>
    </row>
    <row r="19" spans="1:12" ht="16.2" customHeight="1" x14ac:dyDescent="0.3">
      <c r="A19" s="384"/>
      <c r="B19" s="384"/>
      <c r="C19" s="384"/>
      <c r="D19" s="384"/>
      <c r="E19" s="384"/>
      <c r="F19" s="384"/>
      <c r="G19" s="384"/>
      <c r="H19" s="384"/>
      <c r="I19" s="384"/>
      <c r="J19" s="384"/>
      <c r="K19" s="384"/>
      <c r="L19" s="13"/>
    </row>
    <row r="20" spans="1:12" ht="12" customHeight="1" x14ac:dyDescent="0.3">
      <c r="A20" s="6"/>
      <c r="B20" s="6"/>
      <c r="C20" s="6"/>
      <c r="D20" s="6"/>
      <c r="E20" s="6"/>
      <c r="F20" s="6"/>
      <c r="G20" s="6"/>
      <c r="H20" s="6"/>
      <c r="I20" s="6"/>
      <c r="J20" s="6"/>
      <c r="K20" s="6"/>
      <c r="L20" s="13"/>
    </row>
    <row r="21" spans="1:12" ht="18.600000000000001" customHeight="1" x14ac:dyDescent="0.3">
      <c r="A21" s="6"/>
      <c r="B21" s="6"/>
      <c r="C21" s="385" t="s">
        <v>32</v>
      </c>
      <c r="D21" s="385" t="s">
        <v>31</v>
      </c>
      <c r="E21" s="385" t="s">
        <v>51</v>
      </c>
      <c r="F21" s="385"/>
      <c r="G21" s="385" t="s">
        <v>52</v>
      </c>
      <c r="H21" s="385" t="s">
        <v>1</v>
      </c>
      <c r="I21" s="386" t="s">
        <v>21</v>
      </c>
      <c r="J21" s="386"/>
      <c r="K21" s="6"/>
      <c r="L21" s="13"/>
    </row>
    <row r="22" spans="1:12" ht="18.600000000000001" customHeight="1" x14ac:dyDescent="0.3">
      <c r="A22" s="6"/>
      <c r="B22" s="6"/>
      <c r="C22" s="385"/>
      <c r="D22" s="385"/>
      <c r="E22" s="97" t="s">
        <v>45</v>
      </c>
      <c r="F22" s="97" t="s">
        <v>46</v>
      </c>
      <c r="G22" s="385"/>
      <c r="H22" s="385"/>
      <c r="I22" s="387"/>
      <c r="J22" s="387"/>
      <c r="K22" s="6"/>
      <c r="L22" s="13"/>
    </row>
    <row r="23" spans="1:12" ht="15" customHeight="1" x14ac:dyDescent="0.3">
      <c r="A23" s="6"/>
      <c r="B23" s="6"/>
      <c r="C23" s="402" t="s">
        <v>59</v>
      </c>
      <c r="D23" s="403">
        <v>8500</v>
      </c>
      <c r="E23" s="404">
        <v>50</v>
      </c>
      <c r="F23" s="405">
        <v>120</v>
      </c>
      <c r="G23" s="406">
        <v>1.5</v>
      </c>
      <c r="H23" s="388" t="s">
        <v>68</v>
      </c>
      <c r="I23" s="389" t="s">
        <v>69</v>
      </c>
      <c r="J23" s="390"/>
      <c r="K23" s="6"/>
      <c r="L23" s="13"/>
    </row>
    <row r="24" spans="1:12" ht="15" customHeight="1" x14ac:dyDescent="0.3">
      <c r="A24" s="6"/>
      <c r="B24" s="6"/>
      <c r="C24" s="402"/>
      <c r="D24" s="403"/>
      <c r="E24" s="404"/>
      <c r="F24" s="405"/>
      <c r="G24" s="407"/>
      <c r="H24" s="388"/>
      <c r="I24" s="391"/>
      <c r="J24" s="392"/>
      <c r="K24" s="6"/>
      <c r="L24" s="13"/>
    </row>
    <row r="25" spans="1:12" ht="15" customHeight="1" x14ac:dyDescent="0.3">
      <c r="A25" s="6"/>
      <c r="B25" s="6"/>
      <c r="C25" s="402"/>
      <c r="D25" s="403"/>
      <c r="E25" s="404"/>
      <c r="F25" s="405"/>
      <c r="G25" s="407"/>
      <c r="H25" s="388"/>
      <c r="I25" s="393"/>
      <c r="J25" s="394"/>
      <c r="K25" s="6"/>
      <c r="L25" s="13"/>
    </row>
    <row r="26" spans="1:12" ht="15" customHeight="1" x14ac:dyDescent="0.3">
      <c r="A26" s="6"/>
      <c r="B26" s="6"/>
      <c r="C26" s="395"/>
      <c r="D26" s="396"/>
      <c r="E26" s="397"/>
      <c r="F26" s="398"/>
      <c r="G26" s="399"/>
      <c r="H26" s="401"/>
      <c r="I26" s="393" t="s">
        <v>53</v>
      </c>
      <c r="J26" s="394"/>
      <c r="K26" s="6"/>
      <c r="L26" s="13"/>
    </row>
    <row r="27" spans="1:12" ht="15" customHeight="1" x14ac:dyDescent="0.3">
      <c r="A27" s="6"/>
      <c r="B27" s="6"/>
      <c r="C27" s="395"/>
      <c r="D27" s="396"/>
      <c r="E27" s="397"/>
      <c r="F27" s="398"/>
      <c r="G27" s="400"/>
      <c r="H27" s="401"/>
      <c r="I27" s="393"/>
      <c r="J27" s="394"/>
      <c r="K27" s="6"/>
      <c r="L27" s="13"/>
    </row>
    <row r="28" spans="1:12" ht="15" customHeight="1" x14ac:dyDescent="0.3">
      <c r="A28" s="6"/>
      <c r="B28" s="6"/>
      <c r="C28" s="395"/>
      <c r="D28" s="396"/>
      <c r="E28" s="397"/>
      <c r="F28" s="398"/>
      <c r="G28" s="400"/>
      <c r="H28" s="401"/>
      <c r="I28" s="393"/>
      <c r="J28" s="394"/>
      <c r="K28" s="6"/>
      <c r="L28" s="13"/>
    </row>
    <row r="29" spans="1:12" ht="15" customHeight="1" x14ac:dyDescent="0.3">
      <c r="A29" s="6"/>
      <c r="B29" s="6"/>
      <c r="C29" s="402"/>
      <c r="D29" s="403"/>
      <c r="E29" s="404"/>
      <c r="F29" s="405"/>
      <c r="G29" s="406"/>
      <c r="H29" s="388"/>
      <c r="I29" s="82"/>
      <c r="J29" s="83"/>
      <c r="K29" s="6"/>
      <c r="L29" s="13"/>
    </row>
    <row r="30" spans="1:12" ht="15" customHeight="1" x14ac:dyDescent="0.3">
      <c r="A30" s="6"/>
      <c r="B30" s="6"/>
      <c r="C30" s="402"/>
      <c r="D30" s="403"/>
      <c r="E30" s="404"/>
      <c r="F30" s="405"/>
      <c r="G30" s="407"/>
      <c r="H30" s="388"/>
      <c r="I30" s="82"/>
      <c r="J30" s="83"/>
      <c r="K30" s="6"/>
      <c r="L30" s="13"/>
    </row>
    <row r="31" spans="1:12" ht="15" customHeight="1" x14ac:dyDescent="0.3">
      <c r="A31" s="6"/>
      <c r="B31" s="6"/>
      <c r="C31" s="402"/>
      <c r="D31" s="403"/>
      <c r="E31" s="404"/>
      <c r="F31" s="405"/>
      <c r="G31" s="407"/>
      <c r="H31" s="388"/>
      <c r="I31" s="82"/>
      <c r="J31" s="83"/>
      <c r="K31" s="6"/>
      <c r="L31" s="13"/>
    </row>
    <row r="32" spans="1:12" ht="15" customHeight="1" x14ac:dyDescent="0.3">
      <c r="A32" s="6"/>
      <c r="B32" s="6"/>
      <c r="C32" s="395"/>
      <c r="D32" s="396"/>
      <c r="E32" s="397"/>
      <c r="F32" s="398"/>
      <c r="G32" s="399"/>
      <c r="H32" s="401"/>
      <c r="I32" s="408" t="s">
        <v>157</v>
      </c>
      <c r="J32" s="409"/>
      <c r="K32" s="6"/>
      <c r="L32" s="13"/>
    </row>
    <row r="33" spans="1:13" ht="15" customHeight="1" x14ac:dyDescent="0.3">
      <c r="A33" s="6"/>
      <c r="B33" s="6"/>
      <c r="C33" s="395"/>
      <c r="D33" s="396"/>
      <c r="E33" s="397"/>
      <c r="F33" s="398"/>
      <c r="G33" s="400"/>
      <c r="H33" s="401"/>
      <c r="I33" s="408"/>
      <c r="J33" s="409"/>
      <c r="K33" s="6"/>
      <c r="L33" s="13"/>
    </row>
    <row r="34" spans="1:13" ht="15" customHeight="1" x14ac:dyDescent="0.3">
      <c r="A34" s="6"/>
      <c r="B34" s="6"/>
      <c r="C34" s="395"/>
      <c r="D34" s="396"/>
      <c r="E34" s="397"/>
      <c r="F34" s="398"/>
      <c r="G34" s="400"/>
      <c r="H34" s="401"/>
      <c r="I34" s="408"/>
      <c r="J34" s="409"/>
      <c r="K34" s="6"/>
      <c r="L34" s="13"/>
    </row>
    <row r="35" spans="1:13" ht="15" customHeight="1" x14ac:dyDescent="0.3">
      <c r="A35" s="6"/>
      <c r="B35" s="6"/>
      <c r="C35" s="412"/>
      <c r="D35" s="403"/>
      <c r="E35" s="404"/>
      <c r="F35" s="405"/>
      <c r="G35" s="407"/>
      <c r="H35" s="388"/>
      <c r="I35" s="408"/>
      <c r="J35" s="409"/>
      <c r="K35" s="6"/>
      <c r="L35" s="13"/>
    </row>
    <row r="36" spans="1:13" ht="15" customHeight="1" x14ac:dyDescent="0.3">
      <c r="A36" s="6"/>
      <c r="B36" s="6"/>
      <c r="C36" s="412"/>
      <c r="D36" s="403"/>
      <c r="E36" s="404"/>
      <c r="F36" s="405"/>
      <c r="G36" s="407"/>
      <c r="H36" s="388"/>
      <c r="I36" s="408"/>
      <c r="J36" s="409"/>
      <c r="K36" s="6"/>
      <c r="L36" s="13"/>
    </row>
    <row r="37" spans="1:13" ht="15" customHeight="1" x14ac:dyDescent="0.3">
      <c r="A37" s="6"/>
      <c r="B37" s="6"/>
      <c r="C37" s="412"/>
      <c r="D37" s="403"/>
      <c r="E37" s="404"/>
      <c r="F37" s="405"/>
      <c r="G37" s="407"/>
      <c r="H37" s="388"/>
      <c r="I37" s="410"/>
      <c r="J37" s="411"/>
      <c r="K37" s="6"/>
      <c r="L37" s="13"/>
    </row>
    <row r="38" spans="1:13" ht="15.6" customHeight="1" x14ac:dyDescent="0.3">
      <c r="A38" s="6"/>
      <c r="B38" s="13"/>
      <c r="C38" s="413" t="s">
        <v>166</v>
      </c>
      <c r="D38" s="413"/>
      <c r="E38" s="413"/>
      <c r="F38" s="413"/>
      <c r="G38" s="413"/>
      <c r="H38" s="413"/>
      <c r="I38" s="413"/>
      <c r="J38" s="413"/>
      <c r="K38" s="413"/>
      <c r="L38" s="12"/>
      <c r="M38" s="12"/>
    </row>
    <row r="39" spans="1:13" ht="8.4" customHeight="1" x14ac:dyDescent="0.3">
      <c r="A39" s="6"/>
      <c r="B39" s="6"/>
      <c r="C39" s="11"/>
      <c r="D39" s="3"/>
      <c r="E39" s="4"/>
      <c r="F39" s="5"/>
      <c r="G39" s="2"/>
      <c r="H39" s="2"/>
      <c r="I39" s="2"/>
      <c r="J39" s="6"/>
      <c r="K39" s="6"/>
      <c r="L39" s="13"/>
    </row>
    <row r="40" spans="1:13" ht="15.6" customHeight="1" x14ac:dyDescent="0.3">
      <c r="A40" s="6"/>
      <c r="B40" s="414" t="s">
        <v>2</v>
      </c>
      <c r="C40" s="415"/>
      <c r="D40" s="416"/>
      <c r="E40" s="52" t="s">
        <v>18</v>
      </c>
      <c r="F40" s="52" t="s">
        <v>19</v>
      </c>
      <c r="G40" s="84" t="s">
        <v>54</v>
      </c>
      <c r="H40" s="16"/>
      <c r="I40" s="16"/>
      <c r="J40" s="16"/>
      <c r="K40" s="6"/>
      <c r="L40" s="13"/>
    </row>
    <row r="41" spans="1:13" ht="16.2" x14ac:dyDescent="0.3">
      <c r="A41" s="6"/>
      <c r="B41" s="417"/>
      <c r="C41" s="418"/>
      <c r="D41" s="419"/>
      <c r="E41" s="49" t="s">
        <v>154</v>
      </c>
      <c r="F41" s="50" t="s">
        <v>155</v>
      </c>
      <c r="G41" s="51" t="s">
        <v>156</v>
      </c>
      <c r="H41" s="420" t="s">
        <v>5</v>
      </c>
      <c r="I41" s="420"/>
      <c r="J41" s="420"/>
      <c r="K41" s="6"/>
      <c r="L41" s="13"/>
    </row>
    <row r="42" spans="1:13" ht="27" customHeight="1" x14ac:dyDescent="0.3">
      <c r="A42" s="6"/>
      <c r="B42" s="421" t="s">
        <v>33</v>
      </c>
      <c r="C42" s="421"/>
      <c r="D42" s="421"/>
      <c r="E42" s="422" t="s">
        <v>159</v>
      </c>
      <c r="F42" s="422"/>
      <c r="G42" s="422"/>
      <c r="H42" s="423" t="s">
        <v>167</v>
      </c>
      <c r="I42" s="423"/>
      <c r="J42" s="423"/>
      <c r="K42" s="6"/>
      <c r="L42" s="13"/>
    </row>
    <row r="43" spans="1:13" ht="12.6" customHeight="1" x14ac:dyDescent="0.3">
      <c r="A43" s="6"/>
      <c r="B43" s="14"/>
      <c r="C43" s="424" t="s">
        <v>47</v>
      </c>
      <c r="D43" s="424"/>
      <c r="E43" s="86" t="s">
        <v>48</v>
      </c>
      <c r="F43" s="15"/>
      <c r="G43" s="15"/>
      <c r="H43" s="15"/>
      <c r="I43" s="15"/>
      <c r="J43" s="15"/>
      <c r="K43" s="6"/>
      <c r="L43" s="13"/>
    </row>
    <row r="44" spans="1:13" ht="17.399999999999999" customHeight="1" x14ac:dyDescent="0.3">
      <c r="A44" s="6"/>
      <c r="B44" s="425" t="s">
        <v>62</v>
      </c>
      <c r="C44" s="425"/>
      <c r="D44" s="425"/>
      <c r="E44" s="99" t="s">
        <v>18</v>
      </c>
      <c r="F44" s="99" t="s">
        <v>19</v>
      </c>
      <c r="G44" s="98" t="s">
        <v>54</v>
      </c>
      <c r="H44" s="426" t="s">
        <v>20</v>
      </c>
      <c r="I44" s="426"/>
      <c r="J44" s="426"/>
      <c r="K44" s="6"/>
      <c r="L44" s="13"/>
    </row>
    <row r="45" spans="1:13" ht="16.2" x14ac:dyDescent="0.3">
      <c r="A45" s="6"/>
      <c r="B45" s="425"/>
      <c r="C45" s="425"/>
      <c r="D45" s="425"/>
      <c r="E45" s="53">
        <v>34</v>
      </c>
      <c r="F45" s="54">
        <v>37</v>
      </c>
      <c r="G45" s="55">
        <v>40</v>
      </c>
      <c r="H45" s="426"/>
      <c r="I45" s="426"/>
      <c r="J45" s="426"/>
      <c r="K45" s="6"/>
      <c r="L45" s="13"/>
    </row>
    <row r="46" spans="1:13" ht="27" customHeight="1" x14ac:dyDescent="0.3">
      <c r="A46" s="6"/>
      <c r="B46" s="427" t="s">
        <v>61</v>
      </c>
      <c r="C46" s="428"/>
      <c r="D46" s="429"/>
      <c r="E46" s="422" t="s">
        <v>159</v>
      </c>
      <c r="F46" s="422"/>
      <c r="G46" s="422"/>
      <c r="H46" s="430" t="s">
        <v>63</v>
      </c>
      <c r="I46" s="430"/>
      <c r="J46" s="431"/>
      <c r="K46" s="6"/>
      <c r="L46" s="13"/>
    </row>
    <row r="47" spans="1:13" ht="17.399999999999999" customHeight="1" x14ac:dyDescent="0.3">
      <c r="A47" s="432" t="s">
        <v>150</v>
      </c>
      <c r="B47" s="432"/>
      <c r="C47" s="432"/>
      <c r="D47" s="432"/>
      <c r="E47" s="432"/>
      <c r="F47" s="432"/>
      <c r="G47" s="432"/>
      <c r="H47" s="432"/>
      <c r="I47" s="432"/>
      <c r="J47" s="432"/>
      <c r="K47" s="432"/>
      <c r="L47" s="13"/>
    </row>
    <row r="48" spans="1:13" ht="23.4" customHeight="1" x14ac:dyDescent="0.6">
      <c r="A48" s="382" t="s">
        <v>60</v>
      </c>
      <c r="B48" s="382"/>
      <c r="C48" s="382"/>
      <c r="D48" s="382"/>
      <c r="E48" s="382"/>
      <c r="F48" s="382"/>
      <c r="G48" s="382"/>
      <c r="H48" s="382"/>
      <c r="I48" s="382"/>
      <c r="J48" s="6"/>
      <c r="K48" s="6"/>
      <c r="L48" s="13"/>
    </row>
    <row r="49" spans="1:20" ht="3.6" customHeight="1" x14ac:dyDescent="0.6">
      <c r="A49" s="96"/>
      <c r="B49" s="96"/>
      <c r="C49" s="96"/>
      <c r="D49" s="96"/>
      <c r="E49" s="96"/>
      <c r="F49" s="96"/>
      <c r="G49" s="96"/>
      <c r="H49" s="96"/>
      <c r="I49" s="96"/>
      <c r="J49" s="6"/>
      <c r="K49" s="6"/>
      <c r="L49" s="13"/>
    </row>
    <row r="50" spans="1:20" ht="56.4" customHeight="1" x14ac:dyDescent="0.3">
      <c r="A50" s="6"/>
      <c r="B50" s="6"/>
      <c r="C50" s="433" t="s">
        <v>44</v>
      </c>
      <c r="D50" s="433"/>
      <c r="E50" s="433"/>
      <c r="F50" s="433"/>
      <c r="G50" s="433"/>
      <c r="H50" s="434"/>
      <c r="I50" s="434"/>
      <c r="J50" s="434"/>
      <c r="K50" s="434"/>
      <c r="L50" s="13"/>
    </row>
    <row r="51" spans="1:20" ht="5.4" customHeight="1" x14ac:dyDescent="0.3">
      <c r="A51" s="6"/>
      <c r="B51" s="6"/>
      <c r="C51" s="6"/>
      <c r="D51" s="6"/>
      <c r="E51" s="6"/>
      <c r="F51" s="6"/>
      <c r="G51" s="6"/>
      <c r="H51" s="6"/>
      <c r="I51" s="6"/>
      <c r="J51" s="6"/>
      <c r="K51" s="6"/>
      <c r="L51" s="13"/>
    </row>
    <row r="52" spans="1:20" ht="18.600000000000001" customHeight="1" x14ac:dyDescent="0.3">
      <c r="A52" s="438" t="str">
        <f>A7</f>
        <v>Bineuse "angulaire"</v>
      </c>
      <c r="B52" s="439"/>
      <c r="C52" s="439"/>
      <c r="D52" s="440"/>
      <c r="E52" s="76"/>
      <c r="F52" s="435"/>
      <c r="G52" s="435"/>
      <c r="H52" s="77" t="s">
        <v>8</v>
      </c>
      <c r="I52" s="78"/>
      <c r="J52" s="79" t="s">
        <v>162</v>
      </c>
      <c r="K52" s="80"/>
      <c r="L52" s="21"/>
      <c r="M52">
        <v>5</v>
      </c>
      <c r="N52">
        <v>7</v>
      </c>
      <c r="O52">
        <v>8</v>
      </c>
      <c r="P52">
        <v>10</v>
      </c>
      <c r="Q52">
        <v>12</v>
      </c>
    </row>
    <row r="53" spans="1:20" ht="4.2" customHeight="1" x14ac:dyDescent="0.3">
      <c r="A53" s="68"/>
      <c r="B53" s="22"/>
      <c r="C53" s="22"/>
      <c r="D53" s="22"/>
      <c r="E53" s="22"/>
      <c r="F53" s="22"/>
      <c r="G53" s="22"/>
      <c r="H53" s="22"/>
      <c r="I53" s="27"/>
      <c r="J53" s="28"/>
      <c r="K53" s="70"/>
      <c r="L53" s="21"/>
    </row>
    <row r="54" spans="1:20" ht="16.2" customHeight="1" x14ac:dyDescent="0.3">
      <c r="A54" s="68"/>
      <c r="B54" s="22" t="s">
        <v>22</v>
      </c>
      <c r="C54" s="22"/>
      <c r="D54" s="22"/>
      <c r="E54" s="22"/>
      <c r="F54" s="22"/>
      <c r="G54" s="22"/>
      <c r="H54" s="22"/>
      <c r="I54" s="30"/>
      <c r="J54" s="28" t="s">
        <v>11</v>
      </c>
      <c r="K54" s="70"/>
      <c r="L54" s="21"/>
    </row>
    <row r="55" spans="1:20" ht="4.2" customHeight="1" x14ac:dyDescent="0.3">
      <c r="A55" s="68"/>
      <c r="B55" s="22"/>
      <c r="C55" s="22"/>
      <c r="D55" s="22"/>
      <c r="E55" s="22"/>
      <c r="F55" s="22"/>
      <c r="G55" s="22"/>
      <c r="H55" s="22"/>
      <c r="I55" s="27"/>
      <c r="J55" s="28"/>
      <c r="K55" s="70"/>
      <c r="L55" s="21"/>
    </row>
    <row r="56" spans="1:20" x14ac:dyDescent="0.3">
      <c r="A56" s="68"/>
      <c r="B56" s="22" t="s">
        <v>23</v>
      </c>
      <c r="C56" s="22"/>
      <c r="D56" s="22"/>
      <c r="E56" s="22"/>
      <c r="F56" s="22"/>
      <c r="G56" s="22"/>
      <c r="H56" s="22"/>
      <c r="I56" s="30"/>
      <c r="J56" s="28" t="s">
        <v>30</v>
      </c>
      <c r="K56" s="70"/>
      <c r="L56" s="21"/>
      <c r="M56" s="9">
        <v>0.2</v>
      </c>
      <c r="N56" s="9">
        <v>0.15</v>
      </c>
      <c r="O56" s="9">
        <v>0.15</v>
      </c>
      <c r="P56" s="9">
        <v>0.12</v>
      </c>
      <c r="Q56" s="10">
        <v>0.1</v>
      </c>
    </row>
    <row r="57" spans="1:20" ht="4.2" customHeight="1" x14ac:dyDescent="0.3">
      <c r="A57" s="68"/>
      <c r="B57" s="22"/>
      <c r="C57" s="22"/>
      <c r="D57" s="22"/>
      <c r="E57" s="22"/>
      <c r="F57" s="22"/>
      <c r="G57" s="22"/>
      <c r="H57" s="22"/>
      <c r="I57" s="26"/>
      <c r="J57" s="28"/>
      <c r="K57" s="70"/>
      <c r="L57" s="21"/>
    </row>
    <row r="58" spans="1:20" x14ac:dyDescent="0.3">
      <c r="A58" s="68"/>
      <c r="B58" s="22" t="s">
        <v>28</v>
      </c>
      <c r="C58" s="22"/>
      <c r="D58" s="22"/>
      <c r="E58" s="22"/>
      <c r="F58" s="22"/>
      <c r="G58" s="22"/>
      <c r="H58" s="22"/>
      <c r="I58" s="30"/>
      <c r="J58" s="28" t="s">
        <v>12</v>
      </c>
      <c r="K58" s="70"/>
      <c r="L58" s="21"/>
      <c r="M58">
        <v>0.16669999999999999</v>
      </c>
      <c r="N58">
        <v>0.113</v>
      </c>
      <c r="O58">
        <v>0.106</v>
      </c>
      <c r="P58">
        <v>8.7099999999999997E-2</v>
      </c>
      <c r="Q58">
        <v>7.4800000000000005E-2</v>
      </c>
    </row>
    <row r="59" spans="1:20" ht="4.2" customHeight="1" x14ac:dyDescent="0.3">
      <c r="A59" s="68"/>
      <c r="B59" s="22"/>
      <c r="C59" s="22"/>
      <c r="D59" s="22"/>
      <c r="E59" s="22"/>
      <c r="F59" s="22"/>
      <c r="G59" s="22"/>
      <c r="H59" s="22"/>
      <c r="I59" s="26"/>
      <c r="J59" s="28"/>
      <c r="K59" s="70"/>
      <c r="L59" s="23"/>
    </row>
    <row r="60" spans="1:20" ht="14.4" customHeight="1" x14ac:dyDescent="0.3">
      <c r="A60" s="68"/>
      <c r="B60" s="22" t="s">
        <v>24</v>
      </c>
      <c r="C60" s="22"/>
      <c r="D60" s="22"/>
      <c r="E60" s="22"/>
      <c r="F60" s="22"/>
      <c r="G60" s="22"/>
      <c r="H60" s="22"/>
      <c r="I60" s="30"/>
      <c r="J60" s="28" t="s">
        <v>4</v>
      </c>
      <c r="K60" s="70"/>
      <c r="L60" s="21"/>
      <c r="T60">
        <v>15</v>
      </c>
    </row>
    <row r="61" spans="1:20" ht="4.2" customHeight="1" x14ac:dyDescent="0.3">
      <c r="A61" s="68"/>
      <c r="B61" s="22"/>
      <c r="C61" s="22"/>
      <c r="D61" s="22"/>
      <c r="E61" s="22"/>
      <c r="F61" s="22"/>
      <c r="G61" s="22"/>
      <c r="H61" s="22"/>
      <c r="I61" s="26"/>
      <c r="J61" s="29"/>
      <c r="K61" s="71"/>
      <c r="L61" s="21"/>
    </row>
    <row r="62" spans="1:20" x14ac:dyDescent="0.3">
      <c r="A62" s="68"/>
      <c r="B62" s="22" t="s">
        <v>25</v>
      </c>
      <c r="C62" s="22"/>
      <c r="D62" s="22"/>
      <c r="E62" s="22"/>
      <c r="F62" s="22"/>
      <c r="G62" s="22"/>
      <c r="H62" s="22"/>
      <c r="I62" s="31" t="b">
        <f>IF(I60=7,I58*N58,IF(I60=5,I58*M58,IF(I60=8,I58*O58,IF(I60=10,I58*P58,IF(I60=12,I58*Q58,FALSE)))))</f>
        <v>0</v>
      </c>
      <c r="J62" s="28" t="s">
        <v>3</v>
      </c>
      <c r="K62" s="71"/>
      <c r="L62" s="21"/>
    </row>
    <row r="63" spans="1:20" ht="4.2" customHeight="1" x14ac:dyDescent="0.3">
      <c r="A63" s="68"/>
      <c r="B63" s="22"/>
      <c r="C63" s="22"/>
      <c r="D63" s="22"/>
      <c r="E63" s="22"/>
      <c r="F63" s="22"/>
      <c r="G63" s="22"/>
      <c r="H63" s="22"/>
      <c r="I63" s="26"/>
      <c r="J63" s="28"/>
      <c r="K63" s="71"/>
      <c r="L63" s="21"/>
    </row>
    <row r="64" spans="1:20" x14ac:dyDescent="0.3">
      <c r="A64" s="68"/>
      <c r="B64" s="22" t="s">
        <v>26</v>
      </c>
      <c r="C64" s="22"/>
      <c r="D64" s="22"/>
      <c r="E64" s="22"/>
      <c r="F64" s="22"/>
      <c r="G64" s="22"/>
      <c r="H64" s="22"/>
      <c r="I64" s="32" t="e">
        <f>I62/I56</f>
        <v>#DIV/0!</v>
      </c>
      <c r="J64" s="28" t="s">
        <v>5</v>
      </c>
      <c r="K64" s="71"/>
      <c r="L64" s="21"/>
    </row>
    <row r="65" spans="1:17" ht="4.2" customHeight="1" x14ac:dyDescent="0.3">
      <c r="A65" s="68"/>
      <c r="B65" s="22"/>
      <c r="C65" s="22"/>
      <c r="D65" s="22"/>
      <c r="E65" s="22"/>
      <c r="F65" s="22"/>
      <c r="G65" s="22"/>
      <c r="H65" s="22"/>
      <c r="I65" s="26"/>
      <c r="J65" s="28"/>
      <c r="K65" s="71"/>
      <c r="L65" s="21"/>
    </row>
    <row r="66" spans="1:17" x14ac:dyDescent="0.3">
      <c r="A66" s="68"/>
      <c r="B66" s="22" t="s">
        <v>58</v>
      </c>
      <c r="C66" s="22"/>
      <c r="D66" s="22"/>
      <c r="E66" s="22"/>
      <c r="F66" s="22"/>
      <c r="G66" s="22"/>
      <c r="H66" s="22"/>
      <c r="I66" s="30"/>
      <c r="J66" s="28" t="s">
        <v>5</v>
      </c>
      <c r="K66" s="71"/>
      <c r="L66" s="21"/>
    </row>
    <row r="67" spans="1:17" ht="4.2" customHeight="1" x14ac:dyDescent="0.3">
      <c r="A67" s="68"/>
      <c r="B67" s="22"/>
      <c r="C67" s="22"/>
      <c r="D67" s="22"/>
      <c r="E67" s="22"/>
      <c r="F67" s="22"/>
      <c r="G67" s="22"/>
      <c r="H67" s="22"/>
      <c r="I67" s="20"/>
      <c r="J67" s="28"/>
      <c r="K67" s="71"/>
      <c r="L67" s="21"/>
    </row>
    <row r="68" spans="1:17" ht="17.399999999999999" x14ac:dyDescent="0.3">
      <c r="A68" s="72"/>
      <c r="B68" s="73"/>
      <c r="C68" s="73"/>
      <c r="D68" s="81"/>
      <c r="E68" s="75"/>
      <c r="F68" s="436" t="s">
        <v>29</v>
      </c>
      <c r="G68" s="437"/>
      <c r="H68" s="437"/>
      <c r="I68" s="62">
        <f>IF(I56=0,0,I64+I66)</f>
        <v>0</v>
      </c>
      <c r="J68" s="63" t="s">
        <v>5</v>
      </c>
      <c r="K68" s="64"/>
      <c r="L68" s="21"/>
    </row>
    <row r="69" spans="1:17" ht="3" customHeight="1" x14ac:dyDescent="0.3">
      <c r="A69" s="22"/>
      <c r="B69" s="22"/>
      <c r="C69" s="22"/>
      <c r="D69" s="22"/>
      <c r="E69" s="22"/>
      <c r="F69" s="22"/>
      <c r="G69" s="22"/>
      <c r="H69" s="22"/>
      <c r="I69" s="19"/>
      <c r="J69" s="22"/>
      <c r="K69" s="22"/>
      <c r="L69" s="21"/>
    </row>
    <row r="70" spans="1:17" ht="4.95" customHeight="1" x14ac:dyDescent="0.3">
      <c r="A70" s="22"/>
      <c r="B70" s="22"/>
      <c r="C70" s="22"/>
      <c r="D70" s="22"/>
      <c r="E70" s="22"/>
      <c r="F70" s="22"/>
      <c r="G70" s="22"/>
      <c r="H70" s="22"/>
      <c r="I70" s="19"/>
      <c r="J70" s="22"/>
      <c r="K70" s="22"/>
      <c r="L70" s="21"/>
    </row>
    <row r="71" spans="1:17" ht="21" customHeight="1" x14ac:dyDescent="0.3">
      <c r="A71" s="438" t="s">
        <v>55</v>
      </c>
      <c r="B71" s="439"/>
      <c r="C71" s="439"/>
      <c r="D71" s="440"/>
      <c r="E71" s="65" t="s">
        <v>17</v>
      </c>
      <c r="F71" s="441"/>
      <c r="G71" s="441"/>
      <c r="H71" s="441"/>
      <c r="I71" s="441"/>
      <c r="J71" s="66"/>
      <c r="K71" s="67"/>
      <c r="L71" s="21"/>
      <c r="M71">
        <v>5</v>
      </c>
      <c r="N71">
        <v>7</v>
      </c>
      <c r="O71">
        <v>8</v>
      </c>
      <c r="P71">
        <v>10</v>
      </c>
      <c r="Q71">
        <v>12</v>
      </c>
    </row>
    <row r="72" spans="1:17" ht="4.3499999999999996" customHeight="1" x14ac:dyDescent="0.3">
      <c r="A72" s="68"/>
      <c r="B72" s="22"/>
      <c r="C72" s="22"/>
      <c r="D72" s="22"/>
      <c r="E72" s="22"/>
      <c r="F72" s="22"/>
      <c r="G72" s="22"/>
      <c r="H72" s="22"/>
      <c r="I72" s="22"/>
      <c r="J72" s="20"/>
      <c r="K72" s="69"/>
      <c r="L72" s="21"/>
    </row>
    <row r="73" spans="1:17" ht="14.4" customHeight="1" x14ac:dyDescent="0.3">
      <c r="A73" s="68"/>
      <c r="B73" s="22" t="s">
        <v>23</v>
      </c>
      <c r="C73" s="22"/>
      <c r="D73" s="22"/>
      <c r="E73" s="22"/>
      <c r="F73" s="22"/>
      <c r="G73" s="22"/>
      <c r="H73" s="22"/>
      <c r="I73" s="30"/>
      <c r="J73" s="28" t="s">
        <v>30</v>
      </c>
      <c r="K73" s="70"/>
      <c r="L73" s="21"/>
      <c r="M73" s="9">
        <v>0.2</v>
      </c>
      <c r="N73" s="9">
        <v>0.15</v>
      </c>
      <c r="O73" s="9">
        <v>0.15</v>
      </c>
      <c r="P73" s="9">
        <v>0.12</v>
      </c>
      <c r="Q73" s="10">
        <v>0.1</v>
      </c>
    </row>
    <row r="74" spans="1:17" ht="4.2" customHeight="1" x14ac:dyDescent="0.3">
      <c r="A74" s="68"/>
      <c r="B74" s="22"/>
      <c r="C74" s="22"/>
      <c r="D74" s="22"/>
      <c r="E74" s="22"/>
      <c r="F74" s="22"/>
      <c r="G74" s="22"/>
      <c r="H74" s="22"/>
      <c r="I74" s="26"/>
      <c r="J74" s="28"/>
      <c r="K74" s="70"/>
      <c r="L74" s="21"/>
    </row>
    <row r="75" spans="1:17" ht="14.4" customHeight="1" x14ac:dyDescent="0.3">
      <c r="A75" s="68"/>
      <c r="B75" s="22" t="s">
        <v>28</v>
      </c>
      <c r="C75" s="22"/>
      <c r="D75" s="22"/>
      <c r="E75" s="22"/>
      <c r="F75" s="22"/>
      <c r="G75" s="22"/>
      <c r="H75" s="22"/>
      <c r="I75" s="30"/>
      <c r="J75" s="28" t="s">
        <v>12</v>
      </c>
      <c r="K75" s="70"/>
      <c r="L75" s="21"/>
      <c r="M75">
        <v>0.16669999999999999</v>
      </c>
      <c r="N75">
        <v>0.113</v>
      </c>
      <c r="O75">
        <v>0.106</v>
      </c>
      <c r="P75">
        <v>8.7099999999999997E-2</v>
      </c>
      <c r="Q75">
        <v>7.4800000000000005E-2</v>
      </c>
    </row>
    <row r="76" spans="1:17" ht="4.2" customHeight="1" x14ac:dyDescent="0.3">
      <c r="A76" s="68"/>
      <c r="B76" s="22"/>
      <c r="C76" s="22"/>
      <c r="D76" s="22"/>
      <c r="E76" s="22"/>
      <c r="F76" s="22"/>
      <c r="G76" s="22"/>
      <c r="H76" s="22"/>
      <c r="I76" s="26"/>
      <c r="J76" s="28"/>
      <c r="K76" s="70"/>
      <c r="L76" s="23"/>
    </row>
    <row r="77" spans="1:17" ht="14.4" customHeight="1" x14ac:dyDescent="0.3">
      <c r="A77" s="68"/>
      <c r="B77" s="22" t="s">
        <v>34</v>
      </c>
      <c r="C77" s="22"/>
      <c r="D77" s="22"/>
      <c r="E77" s="22"/>
      <c r="F77" s="22"/>
      <c r="G77" s="22"/>
      <c r="H77" s="22"/>
      <c r="I77" s="30"/>
      <c r="J77" s="28" t="s">
        <v>4</v>
      </c>
      <c r="K77" s="70"/>
      <c r="L77" s="21"/>
    </row>
    <row r="78" spans="1:17" ht="4.2" customHeight="1" x14ac:dyDescent="0.3">
      <c r="A78" s="68"/>
      <c r="B78" s="22"/>
      <c r="C78" s="22"/>
      <c r="D78" s="22"/>
      <c r="E78" s="22"/>
      <c r="F78" s="22"/>
      <c r="G78" s="22"/>
      <c r="H78" s="22"/>
      <c r="I78" s="26"/>
      <c r="J78" s="29"/>
      <c r="K78" s="71"/>
      <c r="L78" s="21"/>
    </row>
    <row r="79" spans="1:17" ht="14.4" customHeight="1" x14ac:dyDescent="0.3">
      <c r="A79" s="68"/>
      <c r="B79" s="22" t="s">
        <v>35</v>
      </c>
      <c r="C79" s="22"/>
      <c r="D79" s="22"/>
      <c r="E79" s="22"/>
      <c r="F79" s="22"/>
      <c r="G79" s="22"/>
      <c r="H79" s="22"/>
      <c r="I79" s="31" t="b">
        <f>IF(I77=7,I75*N75,IF(I77=5,I75*M75,IF(I77=8,I75*O75,IF(I77=10,I75*P75,IF(I77=12,I75*Q75,FALSE)))))</f>
        <v>0</v>
      </c>
      <c r="J79" s="28" t="s">
        <v>3</v>
      </c>
      <c r="K79" s="71"/>
      <c r="L79" s="21"/>
    </row>
    <row r="80" spans="1:17" ht="4.2" customHeight="1" x14ac:dyDescent="0.3">
      <c r="A80" s="68"/>
      <c r="B80" s="22"/>
      <c r="C80" s="22"/>
      <c r="D80" s="22"/>
      <c r="E80" s="22"/>
      <c r="F80" s="22"/>
      <c r="G80" s="22"/>
      <c r="H80" s="22"/>
      <c r="I80" s="26"/>
      <c r="J80" s="28"/>
      <c r="K80" s="71"/>
      <c r="L80" s="21"/>
    </row>
    <row r="81" spans="1:17" ht="14.4" customHeight="1" x14ac:dyDescent="0.3">
      <c r="A81" s="68"/>
      <c r="B81" s="22" t="s">
        <v>41</v>
      </c>
      <c r="C81" s="22"/>
      <c r="D81" s="22"/>
      <c r="E81" s="22"/>
      <c r="F81" s="22"/>
      <c r="G81" s="22"/>
      <c r="H81" s="22"/>
      <c r="I81" s="32" t="e">
        <f>I79/I73</f>
        <v>#DIV/0!</v>
      </c>
      <c r="J81" s="28" t="s">
        <v>5</v>
      </c>
      <c r="K81" s="71"/>
      <c r="L81" s="21"/>
    </row>
    <row r="82" spans="1:17" ht="4.2" customHeight="1" x14ac:dyDescent="0.3">
      <c r="A82" s="68"/>
      <c r="B82" s="22"/>
      <c r="C82" s="22"/>
      <c r="D82" s="22"/>
      <c r="E82" s="22"/>
      <c r="F82" s="22"/>
      <c r="G82" s="22"/>
      <c r="H82" s="22"/>
      <c r="I82" s="26"/>
      <c r="J82" s="28"/>
      <c r="K82" s="71"/>
      <c r="L82" s="21"/>
    </row>
    <row r="83" spans="1:17" ht="14.4" customHeight="1" x14ac:dyDescent="0.3">
      <c r="A83" s="68"/>
      <c r="B83" s="22" t="s">
        <v>27</v>
      </c>
      <c r="C83" s="22"/>
      <c r="D83" s="22"/>
      <c r="E83" s="22"/>
      <c r="F83" s="22"/>
      <c r="G83" s="22"/>
      <c r="H83" s="22"/>
      <c r="I83" s="30"/>
      <c r="J83" s="28" t="s">
        <v>5</v>
      </c>
      <c r="K83" s="71"/>
      <c r="L83" s="21"/>
    </row>
    <row r="84" spans="1:17" ht="4.2" customHeight="1" x14ac:dyDescent="0.3">
      <c r="A84" s="68"/>
      <c r="B84" s="22"/>
      <c r="C84" s="22"/>
      <c r="D84" s="22"/>
      <c r="E84" s="22"/>
      <c r="F84" s="22"/>
      <c r="G84" s="22"/>
      <c r="H84" s="22"/>
      <c r="I84" s="20"/>
      <c r="J84" s="28"/>
      <c r="K84" s="71"/>
      <c r="L84" s="21"/>
    </row>
    <row r="85" spans="1:17" ht="18.600000000000001" customHeight="1" x14ac:dyDescent="0.3">
      <c r="A85" s="72"/>
      <c r="B85" s="73"/>
      <c r="C85" s="73"/>
      <c r="D85" s="75"/>
      <c r="E85" s="75"/>
      <c r="F85" s="436" t="s">
        <v>29</v>
      </c>
      <c r="G85" s="437"/>
      <c r="H85" s="437"/>
      <c r="I85" s="62">
        <f>IF(I73=0,0,I81+I83)</f>
        <v>0</v>
      </c>
      <c r="J85" s="63" t="s">
        <v>5</v>
      </c>
      <c r="K85" s="64"/>
      <c r="L85" s="21"/>
    </row>
    <row r="86" spans="1:17" ht="6.6" customHeight="1" x14ac:dyDescent="0.3">
      <c r="A86" s="22"/>
      <c r="B86" s="22"/>
      <c r="C86" s="22"/>
      <c r="D86" s="22"/>
      <c r="E86" s="22"/>
      <c r="F86" s="22"/>
      <c r="G86" s="22"/>
      <c r="H86" s="22"/>
      <c r="I86" s="19"/>
      <c r="J86" s="22"/>
      <c r="K86" s="22"/>
      <c r="L86" s="21"/>
    </row>
    <row r="87" spans="1:17" ht="18.600000000000001" customHeight="1" x14ac:dyDescent="0.3">
      <c r="A87" s="438" t="s">
        <v>56</v>
      </c>
      <c r="B87" s="439"/>
      <c r="C87" s="439"/>
      <c r="D87" s="440"/>
      <c r="E87" s="65" t="s">
        <v>17</v>
      </c>
      <c r="F87" s="441"/>
      <c r="G87" s="441"/>
      <c r="H87" s="441"/>
      <c r="I87" s="441"/>
      <c r="J87" s="66"/>
      <c r="K87" s="67"/>
      <c r="L87" s="21"/>
    </row>
    <row r="88" spans="1:17" ht="4.3499999999999996" customHeight="1" x14ac:dyDescent="0.3">
      <c r="A88" s="68"/>
      <c r="B88" s="22"/>
      <c r="C88" s="22"/>
      <c r="D88" s="22"/>
      <c r="E88" s="22"/>
      <c r="F88" s="22"/>
      <c r="G88" s="22"/>
      <c r="H88" s="22"/>
      <c r="I88" s="22"/>
      <c r="J88" s="20"/>
      <c r="K88" s="69"/>
      <c r="L88" s="21"/>
    </row>
    <row r="89" spans="1:17" ht="14.4" customHeight="1" x14ac:dyDescent="0.3">
      <c r="A89" s="68"/>
      <c r="B89" s="22" t="s">
        <v>23</v>
      </c>
      <c r="C89" s="22"/>
      <c r="D89" s="22"/>
      <c r="E89" s="22"/>
      <c r="F89" s="22"/>
      <c r="G89" s="22"/>
      <c r="H89" s="22"/>
      <c r="I89" s="30"/>
      <c r="J89" s="28" t="s">
        <v>30</v>
      </c>
      <c r="K89" s="70"/>
      <c r="L89" s="21"/>
    </row>
    <row r="90" spans="1:17" ht="4.2" customHeight="1" x14ac:dyDescent="0.3">
      <c r="A90" s="68"/>
      <c r="B90" s="22"/>
      <c r="C90" s="22"/>
      <c r="D90" s="22"/>
      <c r="E90" s="22"/>
      <c r="F90" s="22"/>
      <c r="G90" s="22"/>
      <c r="H90" s="22"/>
      <c r="I90" s="26"/>
      <c r="J90" s="28"/>
      <c r="K90" s="70"/>
      <c r="L90" s="21"/>
    </row>
    <row r="91" spans="1:17" ht="14.4" customHeight="1" x14ac:dyDescent="0.3">
      <c r="A91" s="68"/>
      <c r="B91" s="22" t="s">
        <v>28</v>
      </c>
      <c r="C91" s="22"/>
      <c r="D91" s="22"/>
      <c r="E91" s="22"/>
      <c r="F91" s="22"/>
      <c r="G91" s="22"/>
      <c r="H91" s="22"/>
      <c r="I91" s="95"/>
      <c r="J91" s="28" t="s">
        <v>12</v>
      </c>
      <c r="K91" s="70"/>
      <c r="L91" s="21"/>
      <c r="M91">
        <v>0.16669999999999999</v>
      </c>
      <c r="N91">
        <v>0.113</v>
      </c>
      <c r="O91">
        <v>0.106</v>
      </c>
      <c r="P91">
        <v>8.7099999999999997E-2</v>
      </c>
      <c r="Q91">
        <v>7.4800000000000005E-2</v>
      </c>
    </row>
    <row r="92" spans="1:17" ht="4.2" customHeight="1" x14ac:dyDescent="0.3">
      <c r="A92" s="68"/>
      <c r="B92" s="22"/>
      <c r="C92" s="22"/>
      <c r="D92" s="22"/>
      <c r="E92" s="22"/>
      <c r="F92" s="22"/>
      <c r="G92" s="22"/>
      <c r="H92" s="22"/>
      <c r="I92" s="26"/>
      <c r="J92" s="28"/>
      <c r="K92" s="70"/>
      <c r="L92" s="21"/>
    </row>
    <row r="93" spans="1:17" ht="14.4" customHeight="1" x14ac:dyDescent="0.3">
      <c r="A93" s="68"/>
      <c r="B93" s="22" t="s">
        <v>36</v>
      </c>
      <c r="C93" s="22"/>
      <c r="D93" s="22"/>
      <c r="E93" s="22"/>
      <c r="F93" s="22"/>
      <c r="G93" s="22"/>
      <c r="H93" s="22"/>
      <c r="I93" s="30"/>
      <c r="J93" s="28" t="s">
        <v>4</v>
      </c>
      <c r="K93" s="70"/>
      <c r="L93" s="21"/>
    </row>
    <row r="94" spans="1:17" ht="4.2" customHeight="1" x14ac:dyDescent="0.3">
      <c r="A94" s="68"/>
      <c r="B94" s="22"/>
      <c r="C94" s="22"/>
      <c r="D94" s="22"/>
      <c r="E94" s="22"/>
      <c r="F94" s="22"/>
      <c r="G94" s="22"/>
      <c r="H94" s="22"/>
      <c r="I94" s="26"/>
      <c r="J94" s="29"/>
      <c r="K94" s="71"/>
      <c r="L94" s="21"/>
    </row>
    <row r="95" spans="1:17" ht="14.4" customHeight="1" x14ac:dyDescent="0.3">
      <c r="A95" s="68"/>
      <c r="B95" s="22" t="s">
        <v>37</v>
      </c>
      <c r="C95" s="22"/>
      <c r="D95" s="22"/>
      <c r="E95" s="22"/>
      <c r="F95" s="22"/>
      <c r="G95" s="22"/>
      <c r="H95" s="22"/>
      <c r="I95" s="31" t="b">
        <f>IF(I93=7,I91*N91,IF(I93=5,I91*M91,IF(I93=8,I91*O91,IF(I93=10,I91*P91,IF(I93=12,I91*Q91,FALSE)))))</f>
        <v>0</v>
      </c>
      <c r="J95" s="28" t="s">
        <v>3</v>
      </c>
      <c r="K95" s="71"/>
      <c r="L95" s="21"/>
    </row>
    <row r="96" spans="1:17" ht="4.2" customHeight="1" x14ac:dyDescent="0.3">
      <c r="A96" s="68"/>
      <c r="B96" s="22"/>
      <c r="C96" s="22"/>
      <c r="D96" s="22"/>
      <c r="E96" s="22"/>
      <c r="F96" s="22"/>
      <c r="G96" s="22"/>
      <c r="H96" s="22"/>
      <c r="I96" s="26"/>
      <c r="J96" s="28"/>
      <c r="K96" s="71"/>
      <c r="L96" s="21"/>
    </row>
    <row r="97" spans="1:12" ht="14.4" customHeight="1" x14ac:dyDescent="0.3">
      <c r="A97" s="68"/>
      <c r="B97" s="22" t="s">
        <v>41</v>
      </c>
      <c r="C97" s="22"/>
      <c r="D97" s="22"/>
      <c r="E97" s="22"/>
      <c r="F97" s="22"/>
      <c r="G97" s="22"/>
      <c r="H97" s="22"/>
      <c r="I97" s="32" t="e">
        <f>I95/I89</f>
        <v>#DIV/0!</v>
      </c>
      <c r="J97" s="28" t="s">
        <v>5</v>
      </c>
      <c r="K97" s="71"/>
      <c r="L97" s="21"/>
    </row>
    <row r="98" spans="1:12" ht="4.2" customHeight="1" x14ac:dyDescent="0.3">
      <c r="A98" s="68"/>
      <c r="B98" s="22"/>
      <c r="C98" s="22"/>
      <c r="D98" s="22"/>
      <c r="E98" s="22"/>
      <c r="F98" s="22"/>
      <c r="G98" s="22"/>
      <c r="H98" s="22"/>
      <c r="I98" s="26"/>
      <c r="J98" s="28"/>
      <c r="K98" s="71"/>
      <c r="L98" s="21"/>
    </row>
    <row r="99" spans="1:12" ht="14.4" customHeight="1" x14ac:dyDescent="0.3">
      <c r="A99" s="68"/>
      <c r="B99" s="22" t="s">
        <v>27</v>
      </c>
      <c r="C99" s="22"/>
      <c r="D99" s="22"/>
      <c r="E99" s="22"/>
      <c r="F99" s="22"/>
      <c r="G99" s="22"/>
      <c r="H99" s="22"/>
      <c r="I99" s="30"/>
      <c r="J99" s="28" t="s">
        <v>5</v>
      </c>
      <c r="K99" s="71"/>
      <c r="L99" s="21"/>
    </row>
    <row r="100" spans="1:12" ht="4.2" customHeight="1" x14ac:dyDescent="0.3">
      <c r="A100" s="68"/>
      <c r="B100" s="22"/>
      <c r="C100" s="22"/>
      <c r="D100" s="22"/>
      <c r="E100" s="22"/>
      <c r="F100" s="22"/>
      <c r="G100" s="22"/>
      <c r="H100" s="22"/>
      <c r="I100" s="20"/>
      <c r="J100" s="28"/>
      <c r="K100" s="71"/>
      <c r="L100" s="21"/>
    </row>
    <row r="101" spans="1:12" ht="21" customHeight="1" x14ac:dyDescent="0.3">
      <c r="A101" s="72"/>
      <c r="B101" s="73"/>
      <c r="C101" s="73"/>
      <c r="D101" s="74"/>
      <c r="E101" s="75"/>
      <c r="F101" s="436" t="s">
        <v>29</v>
      </c>
      <c r="G101" s="437"/>
      <c r="H101" s="437"/>
      <c r="I101" s="62">
        <f>IF(I89=0,0,I97+I99)</f>
        <v>0</v>
      </c>
      <c r="J101" s="63" t="s">
        <v>5</v>
      </c>
      <c r="K101" s="64"/>
      <c r="L101" s="21"/>
    </row>
    <row r="102" spans="1:12" ht="7.95" customHeight="1" x14ac:dyDescent="0.3">
      <c r="A102" s="22"/>
      <c r="B102" s="22"/>
      <c r="C102" s="22"/>
      <c r="D102" s="22"/>
      <c r="E102" s="22"/>
      <c r="F102" s="22"/>
      <c r="G102" s="22"/>
      <c r="H102" s="22"/>
      <c r="I102" s="19"/>
      <c r="J102" s="22"/>
      <c r="K102" s="22"/>
      <c r="L102" s="33"/>
    </row>
    <row r="103" spans="1:12" ht="24.6" customHeight="1" x14ac:dyDescent="0.6">
      <c r="A103" s="382" t="s">
        <v>57</v>
      </c>
      <c r="B103" s="382"/>
      <c r="C103" s="382"/>
      <c r="D103" s="382"/>
      <c r="E103" s="382"/>
      <c r="F103" s="382"/>
      <c r="G103" s="382"/>
      <c r="H103" s="382"/>
      <c r="I103" s="382"/>
      <c r="J103" s="22"/>
      <c r="K103" s="22"/>
      <c r="L103" s="21"/>
    </row>
    <row r="104" spans="1:12" ht="9.6" customHeight="1" x14ac:dyDescent="0.3">
      <c r="A104" s="22"/>
      <c r="B104" s="22"/>
      <c r="C104" s="22"/>
      <c r="D104" s="22"/>
      <c r="E104" s="22"/>
      <c r="F104" s="22"/>
      <c r="G104" s="22"/>
      <c r="H104" s="22"/>
      <c r="I104" s="19"/>
      <c r="J104" s="22"/>
      <c r="K104" s="22"/>
      <c r="L104" s="33"/>
    </row>
    <row r="105" spans="1:12" ht="16.2" customHeight="1" x14ac:dyDescent="0.3">
      <c r="A105" s="442"/>
      <c r="B105" s="442"/>
      <c r="C105" s="442"/>
      <c r="E105" s="443" t="s">
        <v>38</v>
      </c>
      <c r="F105" s="443"/>
      <c r="G105" s="443"/>
      <c r="H105" s="443"/>
      <c r="I105" s="47"/>
      <c r="J105" s="28" t="s">
        <v>9</v>
      </c>
      <c r="K105" s="34"/>
      <c r="L105" s="21"/>
    </row>
    <row r="106" spans="1:12" ht="4.2" customHeight="1" x14ac:dyDescent="0.3">
      <c r="A106" s="442"/>
      <c r="B106" s="442"/>
      <c r="C106" s="442"/>
      <c r="D106" s="35"/>
      <c r="E106" s="35"/>
      <c r="F106" s="35"/>
      <c r="G106" s="35"/>
      <c r="H106" s="35"/>
      <c r="I106" s="36"/>
      <c r="J106" s="34"/>
      <c r="K106" s="34"/>
      <c r="L106" s="21"/>
    </row>
    <row r="107" spans="1:12" ht="16.2" customHeight="1" x14ac:dyDescent="0.3">
      <c r="A107" s="442"/>
      <c r="B107" s="442"/>
      <c r="C107" s="442"/>
      <c r="D107" s="13"/>
      <c r="E107" s="444" t="s">
        <v>189</v>
      </c>
      <c r="F107" s="444"/>
      <c r="G107" s="444"/>
      <c r="H107" s="444"/>
      <c r="I107" s="47"/>
      <c r="J107" s="28" t="s">
        <v>6</v>
      </c>
      <c r="K107" s="34"/>
      <c r="L107" s="21"/>
    </row>
    <row r="108" spans="1:12" ht="4.2" customHeight="1" x14ac:dyDescent="0.3">
      <c r="A108" s="442"/>
      <c r="B108" s="442"/>
      <c r="C108" s="442"/>
      <c r="D108" s="35"/>
      <c r="E108" s="35"/>
      <c r="F108" s="35"/>
      <c r="G108" s="35"/>
      <c r="H108" s="35"/>
      <c r="I108" s="34"/>
      <c r="J108" s="34"/>
      <c r="K108" s="34"/>
      <c r="L108" s="21"/>
    </row>
    <row r="109" spans="1:12" ht="16.2" customHeight="1" x14ac:dyDescent="0.3">
      <c r="A109" s="442"/>
      <c r="B109" s="442"/>
      <c r="C109" s="442"/>
      <c r="D109" s="13"/>
      <c r="E109" s="443" t="s">
        <v>39</v>
      </c>
      <c r="F109" s="443"/>
      <c r="G109" s="443"/>
      <c r="H109" s="443"/>
      <c r="I109" s="47"/>
      <c r="J109" s="28" t="s">
        <v>6</v>
      </c>
      <c r="K109" s="34"/>
      <c r="L109" s="21"/>
    </row>
    <row r="110" spans="1:12" ht="4.2" customHeight="1" x14ac:dyDescent="0.3">
      <c r="A110" s="442"/>
      <c r="B110" s="442"/>
      <c r="C110" s="442"/>
      <c r="D110" s="6"/>
      <c r="E110" s="6"/>
      <c r="F110" s="6"/>
      <c r="G110" s="6"/>
      <c r="H110" s="6"/>
      <c r="I110" s="34"/>
      <c r="J110" s="34"/>
      <c r="K110" s="34"/>
      <c r="L110" s="21"/>
    </row>
    <row r="111" spans="1:12" ht="16.2" customHeight="1" x14ac:dyDescent="0.3">
      <c r="A111" s="442"/>
      <c r="B111" s="442"/>
      <c r="C111" s="442"/>
      <c r="D111" s="34"/>
      <c r="E111" s="443" t="s">
        <v>40</v>
      </c>
      <c r="F111" s="443"/>
      <c r="G111" s="443"/>
      <c r="H111" s="443"/>
      <c r="I111" s="47">
        <v>1</v>
      </c>
      <c r="J111" s="28" t="s">
        <v>7</v>
      </c>
      <c r="K111" s="34"/>
      <c r="L111" s="21"/>
    </row>
    <row r="112" spans="1:12" ht="15" customHeight="1" x14ac:dyDescent="0.3">
      <c r="A112" s="25"/>
      <c r="B112" s="25"/>
      <c r="C112" s="25"/>
      <c r="D112" s="25"/>
      <c r="E112" s="25"/>
      <c r="F112" s="25"/>
      <c r="G112" s="25"/>
      <c r="H112" s="25"/>
      <c r="I112" s="25"/>
      <c r="J112" s="25"/>
      <c r="K112" s="25"/>
      <c r="L112" s="33"/>
    </row>
    <row r="113" spans="1:12" ht="27" customHeight="1" x14ac:dyDescent="0.3">
      <c r="A113" s="6"/>
      <c r="B113" s="37"/>
      <c r="C113" s="6"/>
      <c r="D113" s="85" t="str">
        <f>A52</f>
        <v>Bineuse "angulaire"</v>
      </c>
      <c r="E113" s="56" t="s">
        <v>1</v>
      </c>
      <c r="F113" s="56" t="s">
        <v>10</v>
      </c>
      <c r="G113" s="56" t="s">
        <v>0</v>
      </c>
      <c r="H113" s="445" t="s">
        <v>15</v>
      </c>
      <c r="I113" s="445"/>
      <c r="J113" s="445"/>
      <c r="K113" s="445"/>
      <c r="L113" s="21"/>
    </row>
    <row r="114" spans="1:12" ht="14.4" customHeight="1" x14ac:dyDescent="0.3">
      <c r="A114" s="6"/>
      <c r="B114" s="37"/>
      <c r="C114" s="6"/>
      <c r="D114" s="446" t="s">
        <v>5</v>
      </c>
      <c r="E114" s="446"/>
      <c r="F114" s="446"/>
      <c r="G114" s="446"/>
      <c r="H114" s="445"/>
      <c r="I114" s="445"/>
      <c r="J114" s="445"/>
      <c r="K114" s="445"/>
      <c r="L114" s="21"/>
    </row>
    <row r="115" spans="1:12" ht="16.2" customHeight="1" x14ac:dyDescent="0.3">
      <c r="A115" s="6"/>
      <c r="B115" s="195"/>
      <c r="C115" s="6"/>
      <c r="D115" s="194">
        <f>I68</f>
        <v>0</v>
      </c>
      <c r="E115" s="57">
        <f>I107/I111</f>
        <v>0</v>
      </c>
      <c r="F115" s="58">
        <f>I109/I111</f>
        <v>0</v>
      </c>
      <c r="G115" s="58">
        <f>I105*I52</f>
        <v>0</v>
      </c>
      <c r="H115" s="447">
        <f>D115+E115+F115+G115</f>
        <v>0</v>
      </c>
      <c r="I115" s="447"/>
      <c r="J115" s="448" t="s">
        <v>5</v>
      </c>
      <c r="K115" s="448"/>
      <c r="L115" s="21"/>
    </row>
    <row r="116" spans="1:12" ht="4.2" customHeight="1" x14ac:dyDescent="0.3">
      <c r="A116" s="22"/>
      <c r="B116" s="22"/>
      <c r="C116" s="22"/>
      <c r="D116" s="22"/>
      <c r="E116" s="22"/>
      <c r="F116" s="22"/>
      <c r="G116" s="22"/>
      <c r="H116" s="22"/>
      <c r="I116" s="22"/>
      <c r="J116" s="22"/>
      <c r="K116" s="22"/>
      <c r="L116" s="33"/>
    </row>
    <row r="117" spans="1:12" ht="16.2" customHeight="1" x14ac:dyDescent="0.3">
      <c r="A117" s="22"/>
      <c r="B117" s="42" t="s">
        <v>42</v>
      </c>
      <c r="C117" s="98">
        <f>F71</f>
        <v>0</v>
      </c>
      <c r="D117" s="59">
        <f>H115+I85</f>
        <v>0</v>
      </c>
      <c r="E117" s="60" t="s">
        <v>5</v>
      </c>
      <c r="F117" s="42" t="s">
        <v>42</v>
      </c>
      <c r="G117" s="449">
        <f>F87</f>
        <v>0</v>
      </c>
      <c r="H117" s="449"/>
      <c r="I117" s="61">
        <f>H115+I101</f>
        <v>0</v>
      </c>
      <c r="J117" s="60" t="s">
        <v>5</v>
      </c>
      <c r="K117" s="60"/>
      <c r="L117" s="21"/>
    </row>
    <row r="118" spans="1:12" ht="5.4" customHeight="1" x14ac:dyDescent="0.3">
      <c r="A118" s="22"/>
      <c r="B118" s="22"/>
      <c r="C118" s="22"/>
      <c r="D118" s="24"/>
      <c r="E118" s="24"/>
      <c r="F118" s="24"/>
      <c r="G118" s="24"/>
      <c r="H118" s="38"/>
      <c r="J118" s="22"/>
      <c r="K118" s="22"/>
      <c r="L118" s="21"/>
    </row>
    <row r="119" spans="1:12" ht="28.95" customHeight="1" x14ac:dyDescent="0.3">
      <c r="A119" s="22"/>
      <c r="B119" s="22"/>
      <c r="C119" s="42" t="s">
        <v>42</v>
      </c>
      <c r="D119" s="46">
        <f>F71</f>
        <v>0</v>
      </c>
      <c r="E119" s="43" t="s">
        <v>43</v>
      </c>
      <c r="F119" s="46">
        <f>F87</f>
        <v>0</v>
      </c>
      <c r="G119" s="40">
        <f>H115+I101+I85</f>
        <v>0</v>
      </c>
      <c r="H119" s="41" t="s">
        <v>5</v>
      </c>
      <c r="I119" s="39"/>
      <c r="J119" s="6"/>
      <c r="K119" s="6"/>
      <c r="L119" s="21"/>
    </row>
    <row r="120" spans="1:12" ht="4.2" customHeight="1" x14ac:dyDescent="0.3">
      <c r="A120" s="22"/>
      <c r="B120" s="22"/>
      <c r="C120" s="22"/>
      <c r="D120" s="22"/>
      <c r="E120" s="22"/>
      <c r="F120" s="22"/>
      <c r="G120" s="22"/>
      <c r="H120" s="22"/>
      <c r="I120" s="22"/>
      <c r="J120" s="22"/>
      <c r="K120" s="22"/>
      <c r="L120" s="21"/>
    </row>
    <row r="121" spans="1:12" ht="11.4" customHeight="1" x14ac:dyDescent="0.3">
      <c r="A121" s="22"/>
      <c r="B121" s="44" t="s">
        <v>14</v>
      </c>
      <c r="C121" s="22"/>
      <c r="D121" s="22"/>
      <c r="E121" s="22"/>
      <c r="F121" s="22"/>
      <c r="G121" s="22"/>
      <c r="H121" s="22"/>
      <c r="I121" s="22"/>
      <c r="J121" s="22"/>
      <c r="K121" s="22"/>
      <c r="L121" s="21"/>
    </row>
    <row r="122" spans="1:12" ht="4.2" customHeight="1" x14ac:dyDescent="0.3">
      <c r="A122" s="22"/>
      <c r="B122" s="22"/>
      <c r="C122" s="22"/>
      <c r="D122" s="22"/>
      <c r="E122" s="22"/>
      <c r="F122" s="22"/>
      <c r="G122" s="22"/>
      <c r="H122" s="22"/>
      <c r="I122" s="22"/>
      <c r="J122" s="22"/>
      <c r="K122" s="22"/>
      <c r="L122" s="21"/>
    </row>
    <row r="123" spans="1:12" x14ac:dyDescent="0.3">
      <c r="A123" s="22"/>
      <c r="B123" s="1"/>
      <c r="C123" s="6"/>
      <c r="D123" s="45"/>
      <c r="E123" s="22"/>
      <c r="F123" s="22"/>
      <c r="G123" s="22"/>
      <c r="H123" s="22"/>
      <c r="I123" s="22"/>
      <c r="J123" s="22"/>
      <c r="K123" s="22"/>
      <c r="L123" s="21"/>
    </row>
    <row r="124" spans="1:12" ht="49.95" customHeight="1" x14ac:dyDescent="0.3">
      <c r="A124" s="6"/>
      <c r="B124" s="6"/>
      <c r="C124" s="8"/>
      <c r="D124" s="6"/>
      <c r="E124" s="6"/>
      <c r="F124" s="6"/>
      <c r="G124" s="6"/>
      <c r="H124" s="6"/>
      <c r="I124" s="6"/>
      <c r="J124" s="6"/>
      <c r="K124" s="6"/>
    </row>
  </sheetData>
  <sheetProtection algorithmName="SHA-512" hashValue="5G0wLjomS+p7d0+QTIvDlfQ18yZQdEwuCG8AhdMq7IvYXFnR6cKAsVH2eaCXToBY0MC3fpD+S+kwTxXD038HeQ==" saltValue="MkXSUrHuocnopzTgJILRxQ==" spinCount="100000" sheet="1" objects="1" scenarios="1" selectLockedCells="1"/>
  <mergeCells count="83">
    <mergeCell ref="H113:K114"/>
    <mergeCell ref="D114:G114"/>
    <mergeCell ref="H115:I115"/>
    <mergeCell ref="J115:K115"/>
    <mergeCell ref="G117:H117"/>
    <mergeCell ref="F101:H101"/>
    <mergeCell ref="A103:I103"/>
    <mergeCell ref="A105:C111"/>
    <mergeCell ref="E105:H105"/>
    <mergeCell ref="E107:H107"/>
    <mergeCell ref="E109:H109"/>
    <mergeCell ref="E111:H111"/>
    <mergeCell ref="F68:H68"/>
    <mergeCell ref="A71:D71"/>
    <mergeCell ref="F71:I71"/>
    <mergeCell ref="F85:H85"/>
    <mergeCell ref="A87:D87"/>
    <mergeCell ref="F87:I87"/>
    <mergeCell ref="A47:K47"/>
    <mergeCell ref="A48:I48"/>
    <mergeCell ref="C50:G50"/>
    <mergeCell ref="H50:K50"/>
    <mergeCell ref="A52:D52"/>
    <mergeCell ref="F52:G52"/>
    <mergeCell ref="C43:D43"/>
    <mergeCell ref="B44:D45"/>
    <mergeCell ref="H44:J45"/>
    <mergeCell ref="B46:D46"/>
    <mergeCell ref="E46:G46"/>
    <mergeCell ref="H46:J46"/>
    <mergeCell ref="C38:K38"/>
    <mergeCell ref="B40:D41"/>
    <mergeCell ref="H41:J41"/>
    <mergeCell ref="B42:D42"/>
    <mergeCell ref="E42:G42"/>
    <mergeCell ref="H42:J42"/>
    <mergeCell ref="I32:J37"/>
    <mergeCell ref="C35:C37"/>
    <mergeCell ref="D35:D37"/>
    <mergeCell ref="E35:E37"/>
    <mergeCell ref="F35:F37"/>
    <mergeCell ref="G35:G37"/>
    <mergeCell ref="H35:H37"/>
    <mergeCell ref="C32:C34"/>
    <mergeCell ref="D32:D34"/>
    <mergeCell ref="E32:E34"/>
    <mergeCell ref="F32:F34"/>
    <mergeCell ref="G32:G34"/>
    <mergeCell ref="H32:H34"/>
    <mergeCell ref="C29:C31"/>
    <mergeCell ref="D29:D31"/>
    <mergeCell ref="E29:E31"/>
    <mergeCell ref="F29:F31"/>
    <mergeCell ref="G29:G31"/>
    <mergeCell ref="H29:H31"/>
    <mergeCell ref="I23:J24"/>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A17:K19"/>
    <mergeCell ref="C21:C22"/>
    <mergeCell ref="D21:D22"/>
    <mergeCell ref="E21:F21"/>
    <mergeCell ref="G21:G22"/>
    <mergeCell ref="H21:H22"/>
    <mergeCell ref="I21:J22"/>
    <mergeCell ref="A13:K15"/>
    <mergeCell ref="D2:G2"/>
    <mergeCell ref="D5:G5"/>
    <mergeCell ref="A7:I7"/>
    <mergeCell ref="J7:K7"/>
    <mergeCell ref="A9:K11"/>
  </mergeCells>
  <hyperlinks>
    <hyperlink ref="E43" r:id="rId1" xr:uid="{00000000-0004-0000-06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7</vt:i4>
      </vt:variant>
    </vt:vector>
  </HeadingPairs>
  <TitlesOfParts>
    <vt:vector size="14" baseType="lpstr">
      <vt:lpstr>Préambule</vt:lpstr>
      <vt:lpstr>Tracteur 60-130 ch</vt:lpstr>
      <vt:lpstr>Tracteur 130-320 ch</vt:lpstr>
      <vt:lpstr>Bineuse salade</vt:lpstr>
      <vt:lpstr>Bineuse poireau rotative</vt:lpstr>
      <vt:lpstr>Bineuse poireau interrang</vt:lpstr>
      <vt:lpstr>Bineuse angulaire</vt:lpstr>
      <vt:lpstr>'Bineuse angulaire'!Zone_d_impression</vt:lpstr>
      <vt:lpstr>'Bineuse poireau interrang'!Zone_d_impression</vt:lpstr>
      <vt:lpstr>'Bineuse poireau rotative'!Zone_d_impression</vt:lpstr>
      <vt:lpstr>'Bineuse salade'!Zone_d_impression</vt:lpstr>
      <vt:lpstr>Préambule!Zone_d_impression</vt:lpstr>
      <vt:lpstr>'Tracteur 130-320 ch'!Zone_d_impression</vt:lpstr>
      <vt:lpstr>'Tracteur 60-130 ch'!Zone_d_impression</vt:lpstr>
    </vt:vector>
  </TitlesOfParts>
  <Company>CDA50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SAVARY</dc:creator>
  <cp:lastModifiedBy>Utilisateur Windows</cp:lastModifiedBy>
  <cp:lastPrinted>2020-10-19T07:13:52Z</cp:lastPrinted>
  <dcterms:created xsi:type="dcterms:W3CDTF">2017-06-21T14:13:03Z</dcterms:created>
  <dcterms:modified xsi:type="dcterms:W3CDTF">2022-11-09T14:43:05Z</dcterms:modified>
</cp:coreProperties>
</file>